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2445" windowWidth="9525" windowHeight="9180" activeTab="2"/>
  </bookViews>
  <sheets>
    <sheet name="7 Day Forecast" sheetId="1" r:id="rId1"/>
    <sheet name="Logistics" sheetId="10" r:id="rId2"/>
    <sheet name="Time Breakdown" sheetId="2" r:id="rId3"/>
    <sheet name="time-depth" sheetId="11" state="hidden" r:id="rId4"/>
    <sheet name="Sheet1" sheetId="12" state="hidden" r:id="rId5"/>
  </sheets>
  <definedNames>
    <definedName name="_xlnm.Print_Area" localSheetId="0">'7 Day Forecast'!$A$1:$U$69</definedName>
    <definedName name="_xlnm.Print_Area" localSheetId="1">Logistics!$A$2:$R$69</definedName>
    <definedName name="_xlnm.Print_Area" localSheetId="2">'Time Breakdown'!$A$1:$N$655</definedName>
    <definedName name="_xlnm.Print_Titles" localSheetId="2">'Time Breakdown'!$7:$8</definedName>
  </definedNames>
  <calcPr calcId="145621" fullCalcOnLoad="1"/>
</workbook>
</file>

<file path=xl/calcChain.xml><?xml version="1.0" encoding="utf-8"?>
<calcChain xmlns="http://schemas.openxmlformats.org/spreadsheetml/2006/main">
  <c r="Q74" i="2" l="1"/>
  <c r="E3" i="2"/>
  <c r="E9" i="2" s="1"/>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P503" i="2"/>
  <c r="P504" i="2"/>
  <c r="P505" i="2"/>
  <c r="P506" i="2"/>
  <c r="P507" i="2"/>
  <c r="P508" i="2"/>
  <c r="P509" i="2"/>
  <c r="P510" i="2"/>
  <c r="P511" i="2"/>
  <c r="P512" i="2"/>
  <c r="P513" i="2"/>
  <c r="P514" i="2"/>
  <c r="P515" i="2"/>
  <c r="P516" i="2"/>
  <c r="P517" i="2"/>
  <c r="P518" i="2"/>
  <c r="P519" i="2"/>
  <c r="P520" i="2"/>
  <c r="P521" i="2"/>
  <c r="P522" i="2"/>
  <c r="P523" i="2"/>
  <c r="P524" i="2"/>
  <c r="P525" i="2"/>
  <c r="P526" i="2"/>
  <c r="P527" i="2"/>
  <c r="P528" i="2"/>
  <c r="P529" i="2"/>
  <c r="P530" i="2"/>
  <c r="P531" i="2"/>
  <c r="P532" i="2"/>
  <c r="P533" i="2"/>
  <c r="P534" i="2"/>
  <c r="P535" i="2"/>
  <c r="P536" i="2"/>
  <c r="P537" i="2"/>
  <c r="P538" i="2"/>
  <c r="P539" i="2"/>
  <c r="P540" i="2"/>
  <c r="P541" i="2"/>
  <c r="P542" i="2"/>
  <c r="P543" i="2"/>
  <c r="P544" i="2"/>
  <c r="P545" i="2"/>
  <c r="P546" i="2"/>
  <c r="P547" i="2"/>
  <c r="P548" i="2"/>
  <c r="P549" i="2"/>
  <c r="P550" i="2"/>
  <c r="P551" i="2"/>
  <c r="P552" i="2"/>
  <c r="P553" i="2"/>
  <c r="P554" i="2"/>
  <c r="P555" i="2"/>
  <c r="P556" i="2"/>
  <c r="P557" i="2"/>
  <c r="P558" i="2"/>
  <c r="P559" i="2"/>
  <c r="P560" i="2"/>
  <c r="P561" i="2"/>
  <c r="P562" i="2"/>
  <c r="P563" i="2"/>
  <c r="P564" i="2"/>
  <c r="P565" i="2"/>
  <c r="P566" i="2"/>
  <c r="P567" i="2"/>
  <c r="P568" i="2"/>
  <c r="P569" i="2"/>
  <c r="P570" i="2"/>
  <c r="P571" i="2"/>
  <c r="P572" i="2"/>
  <c r="P573"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Q4" i="1"/>
  <c r="U63" i="10"/>
  <c r="S63" i="10"/>
  <c r="M63" i="10"/>
  <c r="G63" i="10"/>
  <c r="J63" i="10"/>
  <c r="I63" i="10"/>
  <c r="E3" i="1"/>
  <c r="A6" i="1" s="1"/>
  <c r="L63" i="10"/>
  <c r="F63" i="10"/>
  <c r="D63" i="10"/>
  <c r="P63" i="10"/>
  <c r="R63" i="10"/>
  <c r="O63" i="10"/>
  <c r="H11" i="2"/>
  <c r="G11" i="2"/>
  <c r="F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G3" i="12"/>
  <c r="G4" i="12"/>
  <c r="G5" i="12"/>
  <c r="H5" i="12"/>
  <c r="J31" i="12"/>
  <c r="G6" i="12"/>
  <c r="H6" i="12"/>
  <c r="G7" i="12"/>
  <c r="H7" i="12"/>
  <c r="G8" i="12"/>
  <c r="H8" i="12"/>
  <c r="G9" i="12"/>
  <c r="H9" i="12"/>
  <c r="B10" i="12"/>
  <c r="G10" i="12"/>
  <c r="H10" i="12"/>
  <c r="G11" i="12"/>
  <c r="G12" i="12"/>
  <c r="G13" i="12"/>
  <c r="H13" i="12"/>
  <c r="G14" i="12"/>
  <c r="H14" i="12"/>
  <c r="G15" i="12"/>
  <c r="H15" i="12"/>
  <c r="G16" i="12"/>
  <c r="H16" i="12"/>
  <c r="G17" i="12"/>
  <c r="H17" i="12"/>
  <c r="G18" i="12"/>
  <c r="G19" i="12"/>
  <c r="G20" i="12"/>
  <c r="G21" i="12"/>
  <c r="H21" i="12"/>
  <c r="G22" i="12"/>
  <c r="H22" i="12"/>
  <c r="G23" i="12"/>
  <c r="G24" i="12"/>
  <c r="H24" i="12"/>
  <c r="G25" i="12"/>
  <c r="G26" i="12"/>
  <c r="G27" i="12"/>
  <c r="H27" i="12"/>
  <c r="G28" i="12"/>
  <c r="H28" i="12"/>
  <c r="G29" i="12"/>
  <c r="H29" i="12"/>
  <c r="G30" i="12"/>
  <c r="H30" i="12"/>
  <c r="G31" i="12"/>
  <c r="H31" i="12"/>
  <c r="G32" i="12"/>
  <c r="B44" i="11"/>
  <c r="C44" i="11" s="1"/>
  <c r="B45" i="11"/>
  <c r="C45" i="11"/>
  <c r="B46" i="11"/>
  <c r="C46" i="11"/>
  <c r="B47" i="11"/>
  <c r="C47" i="11"/>
  <c r="B48" i="11"/>
  <c r="C48" i="11"/>
  <c r="E48" i="11"/>
  <c r="F48" i="11"/>
  <c r="G48" i="11"/>
  <c r="B49" i="11"/>
  <c r="C49" i="11"/>
  <c r="E49" i="11"/>
  <c r="F49" i="11"/>
  <c r="G49" i="11"/>
  <c r="B50" i="11"/>
  <c r="C50" i="11"/>
  <c r="B51" i="11"/>
  <c r="C51" i="11"/>
  <c r="E51" i="11"/>
  <c r="F51" i="11"/>
  <c r="G51" i="11"/>
  <c r="B52" i="11"/>
  <c r="C52" i="11"/>
  <c r="E52" i="11"/>
  <c r="F52" i="11"/>
  <c r="G52" i="11"/>
  <c r="B53" i="11"/>
  <c r="C53" i="11"/>
  <c r="B54" i="11"/>
  <c r="C54" i="11"/>
  <c r="E54" i="11"/>
  <c r="F54" i="11"/>
  <c r="G54" i="11"/>
  <c r="B55" i="11"/>
  <c r="C55" i="11"/>
  <c r="B56" i="11"/>
  <c r="C56" i="11"/>
  <c r="B57" i="11"/>
  <c r="C57" i="11"/>
  <c r="B58" i="11"/>
  <c r="C58" i="11"/>
  <c r="B59" i="11"/>
  <c r="C59" i="11"/>
  <c r="B60" i="11"/>
  <c r="C60" i="11"/>
  <c r="M1" i="2"/>
  <c r="A9" i="2"/>
  <c r="N10" i="2"/>
  <c r="E314" i="2"/>
  <c r="A4" i="10"/>
  <c r="A63" i="10"/>
  <c r="C63" i="10"/>
  <c r="C65" i="10" s="1"/>
  <c r="F65" i="10" s="1"/>
  <c r="I65" i="10" s="1"/>
  <c r="L65" i="10" s="1"/>
  <c r="O65" i="10" s="1"/>
  <c r="R65" i="10" s="1"/>
  <c r="U65" i="10" s="1"/>
  <c r="X65" i="10" s="1"/>
  <c r="AA65" i="10" s="1"/>
  <c r="AD65" i="10" s="1"/>
  <c r="AG65" i="10" s="1"/>
  <c r="AJ65" i="10" s="1"/>
  <c r="AM65" i="10" s="1"/>
  <c r="AP65" i="10" s="1"/>
  <c r="AS65" i="10" s="1"/>
  <c r="AV65" i="10" s="1"/>
  <c r="AY65" i="10" s="1"/>
  <c r="BB65" i="10" s="1"/>
  <c r="BE65" i="10" s="1"/>
  <c r="BH65" i="10" s="1"/>
  <c r="BK65" i="10" s="1"/>
  <c r="BN65" i="10" s="1"/>
  <c r="BQ65" i="10" s="1"/>
  <c r="BT65" i="10" s="1"/>
  <c r="BW65" i="10" s="1"/>
  <c r="BZ65" i="10" s="1"/>
  <c r="CC65" i="10" s="1"/>
  <c r="CF65" i="10" s="1"/>
  <c r="CI65" i="10" s="1"/>
  <c r="CL65" i="10" s="1"/>
  <c r="CO65" i="10" s="1"/>
  <c r="CR65" i="10" s="1"/>
  <c r="CU65" i="10" s="1"/>
  <c r="CX65" i="10" s="1"/>
  <c r="DA65" i="10" s="1"/>
  <c r="DD65" i="10" s="1"/>
  <c r="DG65" i="10" s="1"/>
  <c r="DJ65" i="10" s="1"/>
  <c r="DM65" i="10" s="1"/>
  <c r="DP65" i="10" s="1"/>
  <c r="DS65" i="10" s="1"/>
  <c r="DV65" i="10" s="1"/>
  <c r="DY65" i="10" s="1"/>
  <c r="EB65" i="10" s="1"/>
  <c r="EE65" i="10" s="1"/>
  <c r="EH65" i="10" s="1"/>
  <c r="EK65" i="10" s="1"/>
  <c r="EN65" i="10" s="1"/>
  <c r="EQ65" i="10" s="1"/>
  <c r="ET65" i="10" s="1"/>
  <c r="EW65" i="10" s="1"/>
  <c r="EZ65" i="10" s="1"/>
  <c r="FC65" i="10" s="1"/>
  <c r="FF65" i="10" s="1"/>
  <c r="FI65" i="10" s="1"/>
  <c r="FL65" i="10" s="1"/>
  <c r="FO65" i="10" s="1"/>
  <c r="FR65" i="10" s="1"/>
  <c r="FU65" i="10" s="1"/>
  <c r="FX65" i="10" s="1"/>
  <c r="GA65" i="10" s="1"/>
  <c r="GD65" i="10" s="1"/>
  <c r="GG65" i="10" s="1"/>
  <c r="GJ65" i="10" s="1"/>
  <c r="GM65" i="10" s="1"/>
  <c r="GP65" i="10" s="1"/>
  <c r="GS65" i="10" s="1"/>
  <c r="GV65" i="10" s="1"/>
  <c r="GY65" i="10" s="1"/>
  <c r="HB65" i="10" s="1"/>
  <c r="HE65" i="10" s="1"/>
  <c r="HH65" i="10" s="1"/>
  <c r="HK65" i="10" s="1"/>
  <c r="HN65" i="10" s="1"/>
  <c r="HQ65" i="10" s="1"/>
  <c r="HT65" i="10" s="1"/>
  <c r="HW65" i="10" s="1"/>
  <c r="HZ65" i="10" s="1"/>
  <c r="IC65" i="10" s="1"/>
  <c r="IF65" i="10" s="1"/>
  <c r="II65" i="10" s="1"/>
  <c r="IL65" i="10" s="1"/>
  <c r="IO65" i="10" s="1"/>
  <c r="IR65" i="10" s="1"/>
  <c r="IU65" i="10" s="1"/>
  <c r="V63" i="10"/>
  <c r="X63" i="10"/>
  <c r="Y63" i="10"/>
  <c r="AA63" i="10"/>
  <c r="AB63" i="10"/>
  <c r="AD63" i="10"/>
  <c r="AE63" i="10"/>
  <c r="AG63" i="10"/>
  <c r="AH63" i="10"/>
  <c r="AJ63" i="10"/>
  <c r="AK63" i="10"/>
  <c r="AM63" i="10"/>
  <c r="AN63" i="10"/>
  <c r="AP63" i="10"/>
  <c r="AQ63" i="10"/>
  <c r="AS63" i="10"/>
  <c r="AT63" i="10"/>
  <c r="AV63" i="10"/>
  <c r="AW63" i="10"/>
  <c r="AY63" i="10"/>
  <c r="AZ63" i="10"/>
  <c r="BB63" i="10"/>
  <c r="BC63" i="10"/>
  <c r="BE63" i="10"/>
  <c r="BF63" i="10"/>
  <c r="BH63" i="10"/>
  <c r="BI63" i="10"/>
  <c r="BK63" i="10"/>
  <c r="BL63" i="10"/>
  <c r="BN63" i="10"/>
  <c r="BO63" i="10"/>
  <c r="BQ63" i="10"/>
  <c r="BR63" i="10"/>
  <c r="BT63" i="10"/>
  <c r="BU63" i="10"/>
  <c r="BW63" i="10"/>
  <c r="BX63" i="10"/>
  <c r="BZ63" i="10"/>
  <c r="CA63" i="10"/>
  <c r="CC63" i="10"/>
  <c r="CD63" i="10"/>
  <c r="CF63" i="10"/>
  <c r="CG63" i="10"/>
  <c r="CI63" i="10"/>
  <c r="CJ63" i="10"/>
  <c r="CL63" i="10"/>
  <c r="CM63" i="10"/>
  <c r="CO63" i="10"/>
  <c r="CP63" i="10"/>
  <c r="CR63" i="10"/>
  <c r="CS63" i="10"/>
  <c r="CU63" i="10"/>
  <c r="CV63" i="10"/>
  <c r="CX63" i="10"/>
  <c r="CY63" i="10"/>
  <c r="DA63" i="10"/>
  <c r="DB63" i="10"/>
  <c r="DD63" i="10"/>
  <c r="DE63" i="10"/>
  <c r="DG63" i="10"/>
  <c r="DH63" i="10"/>
  <c r="DJ63" i="10"/>
  <c r="DK63" i="10"/>
  <c r="DM63" i="10"/>
  <c r="DN63" i="10"/>
  <c r="DP63" i="10"/>
  <c r="DQ63" i="10"/>
  <c r="DS63" i="10"/>
  <c r="DT63" i="10"/>
  <c r="DV63" i="10"/>
  <c r="DW63" i="10"/>
  <c r="DY63" i="10"/>
  <c r="DZ63" i="10"/>
  <c r="EB63" i="10"/>
  <c r="EC63" i="10"/>
  <c r="EE63" i="10"/>
  <c r="EF63" i="10"/>
  <c r="EH63" i="10"/>
  <c r="EI63" i="10"/>
  <c r="EK63" i="10"/>
  <c r="EL63" i="10"/>
  <c r="EN63" i="10"/>
  <c r="EO63" i="10"/>
  <c r="EQ63" i="10"/>
  <c r="ER63" i="10"/>
  <c r="ET63" i="10"/>
  <c r="EU63" i="10"/>
  <c r="EW63" i="10"/>
  <c r="EX63" i="10"/>
  <c r="EZ63" i="10"/>
  <c r="FA63" i="10"/>
  <c r="FC63" i="10"/>
  <c r="FD63" i="10"/>
  <c r="FF63" i="10"/>
  <c r="FG63" i="10"/>
  <c r="FI63" i="10"/>
  <c r="FJ63" i="10"/>
  <c r="FL63" i="10"/>
  <c r="FM63" i="10"/>
  <c r="FO63" i="10"/>
  <c r="FP63" i="10"/>
  <c r="FR63" i="10"/>
  <c r="FS63" i="10"/>
  <c r="FU63" i="10"/>
  <c r="FV63" i="10"/>
  <c r="FX63" i="10"/>
  <c r="FY63" i="10"/>
  <c r="GA63" i="10"/>
  <c r="GB63" i="10"/>
  <c r="GD63" i="10"/>
  <c r="GE63" i="10"/>
  <c r="GG63" i="10"/>
  <c r="GH63" i="10"/>
  <c r="GJ63" i="10"/>
  <c r="GK63" i="10"/>
  <c r="GM63" i="10"/>
  <c r="GN63" i="10"/>
  <c r="GP63" i="10"/>
  <c r="GQ63" i="10"/>
  <c r="GS63" i="10"/>
  <c r="GT63" i="10"/>
  <c r="GV63" i="10"/>
  <c r="GW63" i="10"/>
  <c r="GY63" i="10"/>
  <c r="GZ63" i="10"/>
  <c r="HB63" i="10"/>
  <c r="HC63" i="10"/>
  <c r="HE63" i="10"/>
  <c r="HF63" i="10"/>
  <c r="HH63" i="10"/>
  <c r="HI63" i="10"/>
  <c r="HK63" i="10"/>
  <c r="HL63" i="10"/>
  <c r="HN63" i="10"/>
  <c r="HO63" i="10"/>
  <c r="HQ63" i="10"/>
  <c r="HR63" i="10"/>
  <c r="HT63" i="10"/>
  <c r="HU63" i="10"/>
  <c r="HW63" i="10"/>
  <c r="HX63" i="10"/>
  <c r="HZ63" i="10"/>
  <c r="IA63" i="10"/>
  <c r="IC63" i="10"/>
  <c r="ID63" i="10"/>
  <c r="IF63" i="10"/>
  <c r="IG63" i="10"/>
  <c r="II63" i="10"/>
  <c r="IJ63" i="10"/>
  <c r="IL63" i="10"/>
  <c r="IM63" i="10"/>
  <c r="IO63" i="10"/>
  <c r="IP63" i="10"/>
  <c r="IR63" i="10"/>
  <c r="IS63" i="10"/>
  <c r="IU63" i="10"/>
  <c r="D65" i="10"/>
  <c r="M65" i="10"/>
  <c r="V65" i="10"/>
  <c r="AE65" i="10"/>
  <c r="AN65" i="10"/>
  <c r="AW65" i="10"/>
  <c r="BF65" i="10"/>
  <c r="BO65" i="10"/>
  <c r="BX65" i="10"/>
  <c r="CG65" i="10"/>
  <c r="CP65" i="10"/>
  <c r="CY65" i="10"/>
  <c r="DH65" i="10"/>
  <c r="DQ65" i="10"/>
  <c r="DZ65" i="10"/>
  <c r="EI65" i="10"/>
  <c r="ER65" i="10"/>
  <c r="FA65" i="10"/>
  <c r="FJ65" i="10"/>
  <c r="FS65" i="10"/>
  <c r="GB65" i="10"/>
  <c r="GK65" i="10"/>
  <c r="GT65" i="10"/>
  <c r="HC65" i="10"/>
  <c r="HL65" i="10"/>
  <c r="HU65" i="10"/>
  <c r="ID65" i="10"/>
  <c r="IM65" i="10"/>
  <c r="G65" i="10"/>
  <c r="P65" i="10"/>
  <c r="Y65" i="10"/>
  <c r="AH65" i="10"/>
  <c r="AQ65" i="10"/>
  <c r="AZ65" i="10"/>
  <c r="BI65" i="10"/>
  <c r="BR65" i="10"/>
  <c r="CA65" i="10"/>
  <c r="CJ65" i="10"/>
  <c r="CS65" i="10"/>
  <c r="DB65" i="10"/>
  <c r="DK65" i="10"/>
  <c r="DT65" i="10"/>
  <c r="EC65" i="10"/>
  <c r="EL65" i="10"/>
  <c r="EU65" i="10"/>
  <c r="FD65" i="10"/>
  <c r="FM65" i="10"/>
  <c r="FV65" i="10"/>
  <c r="GE65" i="10"/>
  <c r="GN65" i="10"/>
  <c r="GW65" i="10"/>
  <c r="HF65" i="10"/>
  <c r="HO65" i="10"/>
  <c r="HX65" i="10"/>
  <c r="IG65" i="10"/>
  <c r="IP65" i="10"/>
  <c r="J65" i="10"/>
  <c r="S65" i="10"/>
  <c r="AB65" i="10"/>
  <c r="AK65" i="10"/>
  <c r="AT65" i="10"/>
  <c r="BC65" i="10"/>
  <c r="BL65" i="10"/>
  <c r="BU65" i="10"/>
  <c r="CD65" i="10"/>
  <c r="CM65" i="10"/>
  <c r="CV65" i="10"/>
  <c r="DE65" i="10"/>
  <c r="DN65" i="10"/>
  <c r="DW65" i="10"/>
  <c r="EF65" i="10"/>
  <c r="EO65" i="10"/>
  <c r="EX65" i="10"/>
  <c r="FG65" i="10"/>
  <c r="FP65" i="10"/>
  <c r="FY65" i="10"/>
  <c r="GH65" i="10"/>
  <c r="GQ65" i="10"/>
  <c r="GZ65" i="10"/>
  <c r="HI65" i="10"/>
  <c r="HR65" i="10"/>
  <c r="IA65" i="10"/>
  <c r="IJ65" i="10"/>
  <c r="IS65" i="10"/>
  <c r="E2" i="1"/>
  <c r="O2" i="1"/>
  <c r="F3" i="1"/>
  <c r="O4" i="1"/>
  <c r="D65" i="1"/>
  <c r="G65" i="1"/>
  <c r="J65" i="1"/>
  <c r="M65" i="1"/>
  <c r="P65" i="1"/>
  <c r="S65" i="1"/>
  <c r="V65" i="1"/>
  <c r="Y65" i="1"/>
  <c r="AB65" i="1"/>
  <c r="AE65" i="1"/>
  <c r="AH65" i="1"/>
  <c r="AK65" i="1"/>
  <c r="AN65" i="1"/>
  <c r="AQ65" i="1"/>
  <c r="AT65" i="1"/>
  <c r="AW65" i="1"/>
  <c r="AZ65" i="1"/>
  <c r="BC65" i="1"/>
  <c r="A5" i="10" l="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1" i="10"/>
  <c r="D4" i="10"/>
  <c r="A69" i="10"/>
  <c r="D69" i="10" s="1"/>
  <c r="G69" i="10" s="1"/>
  <c r="J69" i="10" s="1"/>
  <c r="M69" i="10" s="1"/>
  <c r="P69" i="10" s="1"/>
  <c r="S69" i="10" s="1"/>
  <c r="V69" i="10" s="1"/>
  <c r="Y69" i="10" s="1"/>
  <c r="AB69" i="10" s="1"/>
  <c r="AE69" i="10" s="1"/>
  <c r="AH69" i="10" s="1"/>
  <c r="AK69" i="10" s="1"/>
  <c r="AN69" i="10" s="1"/>
  <c r="AQ69" i="10" s="1"/>
  <c r="AT69" i="10" s="1"/>
  <c r="AW69" i="10" s="1"/>
  <c r="AZ69" i="10" s="1"/>
  <c r="BC69" i="10" s="1"/>
  <c r="BF69" i="10" s="1"/>
  <c r="BI69" i="10" s="1"/>
  <c r="BL69" i="10" s="1"/>
  <c r="BO69" i="10" s="1"/>
  <c r="BR69" i="10" s="1"/>
  <c r="BU69" i="10" s="1"/>
  <c r="BX69" i="10" s="1"/>
  <c r="CA69" i="10" s="1"/>
  <c r="CD69" i="10" s="1"/>
  <c r="CG69" i="10" s="1"/>
  <c r="CJ69" i="10" s="1"/>
  <c r="CM69" i="10" s="1"/>
  <c r="CP69" i="10" s="1"/>
  <c r="CS69" i="10" s="1"/>
  <c r="CV69" i="10" s="1"/>
  <c r="CY69" i="10" s="1"/>
  <c r="DB69" i="10" s="1"/>
  <c r="DE69" i="10" s="1"/>
  <c r="DH69" i="10" s="1"/>
  <c r="DK69" i="10" s="1"/>
  <c r="DN69" i="10" s="1"/>
  <c r="DQ69" i="10" s="1"/>
  <c r="DT69" i="10" s="1"/>
  <c r="DW69" i="10" s="1"/>
  <c r="DZ69" i="10" s="1"/>
  <c r="EC69" i="10" s="1"/>
  <c r="EF69" i="10" s="1"/>
  <c r="EI69" i="10" s="1"/>
  <c r="EL69" i="10" s="1"/>
  <c r="EO69" i="10" s="1"/>
  <c r="ER69" i="10" s="1"/>
  <c r="EU69" i="10" s="1"/>
  <c r="EX69" i="10" s="1"/>
  <c r="FA69" i="10" s="1"/>
  <c r="FD69" i="10" s="1"/>
  <c r="FG69" i="10" s="1"/>
  <c r="FJ69" i="10" s="1"/>
  <c r="FM69" i="10" s="1"/>
  <c r="FP69" i="10" s="1"/>
  <c r="FS69" i="10" s="1"/>
  <c r="FV69" i="10" s="1"/>
  <c r="FY69" i="10" s="1"/>
  <c r="GB69" i="10" s="1"/>
  <c r="GE69" i="10" s="1"/>
  <c r="GH69" i="10" s="1"/>
  <c r="GK69" i="10" s="1"/>
  <c r="GN69" i="10" s="1"/>
  <c r="GQ69" i="10" s="1"/>
  <c r="GT69" i="10" s="1"/>
  <c r="GW69" i="10" s="1"/>
  <c r="GZ69" i="10" s="1"/>
  <c r="HC69" i="10" s="1"/>
  <c r="HF69" i="10" s="1"/>
  <c r="HI69" i="10" s="1"/>
  <c r="HL69" i="10" s="1"/>
  <c r="HO69" i="10" s="1"/>
  <c r="HR69" i="10" s="1"/>
  <c r="HU69" i="10" s="1"/>
  <c r="HX69" i="10" s="1"/>
  <c r="IA69" i="10" s="1"/>
  <c r="ID69" i="10" s="1"/>
  <c r="IG69" i="10" s="1"/>
  <c r="IJ69" i="10" s="1"/>
  <c r="IM69" i="10" s="1"/>
  <c r="IP69" i="10" s="1"/>
  <c r="IS69" i="10" s="1"/>
  <c r="B3" i="10"/>
  <c r="C2" i="10" s="1"/>
  <c r="A10" i="2"/>
  <c r="E10" i="2" s="1"/>
  <c r="A11" i="2" s="1"/>
  <c r="E11" i="2" s="1"/>
  <c r="A12" i="2" s="1"/>
  <c r="E12" i="2" s="1"/>
  <c r="A13" i="2" s="1"/>
  <c r="E13" i="2" s="1"/>
  <c r="A14" i="2" s="1"/>
  <c r="E14" i="2" s="1"/>
  <c r="A15" i="2" s="1"/>
  <c r="E15" i="2" s="1"/>
  <c r="A16" i="2" s="1"/>
  <c r="E16" i="2" s="1"/>
  <c r="A17" i="2" s="1"/>
  <c r="E17" i="2" s="1"/>
  <c r="A18" i="2" s="1"/>
  <c r="E18" i="2" s="1"/>
  <c r="A19" i="2" s="1"/>
  <c r="E19" i="2" s="1"/>
  <c r="A20" i="2" s="1"/>
  <c r="E20" i="2" s="1"/>
  <c r="A21" i="2" s="1"/>
  <c r="E21" i="2" s="1"/>
  <c r="A22" i="2" s="1"/>
  <c r="E22" i="2" s="1"/>
  <c r="A23" i="2" s="1"/>
  <c r="E23" i="2" s="1"/>
  <c r="A24" i="2" s="1"/>
  <c r="E24" i="2" s="1"/>
  <c r="A25" i="2" s="1"/>
  <c r="E25" i="2" s="1"/>
  <c r="A26" i="2" s="1"/>
  <c r="E26" i="2" s="1"/>
  <c r="A27" i="2" s="1"/>
  <c r="E27" i="2" s="1"/>
  <c r="A28" i="2" s="1"/>
  <c r="E28" i="2" s="1"/>
  <c r="A29" i="2" s="1"/>
  <c r="E29" i="2" s="1"/>
  <c r="A30" i="2" s="1"/>
  <c r="E30" i="2" s="1"/>
  <c r="A31" i="2" s="1"/>
  <c r="E31" i="2" s="1"/>
  <c r="A32" i="2" s="1"/>
  <c r="E32" i="2" s="1"/>
  <c r="A33" i="2" s="1"/>
  <c r="E33" i="2" s="1"/>
  <c r="A34" i="2" s="1"/>
  <c r="E34" i="2" s="1"/>
  <c r="A35" i="2" s="1"/>
  <c r="E35" i="2" s="1"/>
  <c r="A36" i="2" s="1"/>
  <c r="E36" i="2" s="1"/>
  <c r="A37" i="2" s="1"/>
  <c r="E37" i="2" s="1"/>
  <c r="A38" i="2" s="1"/>
  <c r="E38" i="2" s="1"/>
  <c r="A39" i="2" s="1"/>
  <c r="E39" i="2" s="1"/>
  <c r="A40" i="2" s="1"/>
  <c r="E40" i="2" s="1"/>
  <c r="A41" i="2" s="1"/>
  <c r="E41" i="2" s="1"/>
  <c r="A42" i="2" s="1"/>
  <c r="E42" i="2" s="1"/>
  <c r="A43" i="2" s="1"/>
  <c r="E43" i="2" s="1"/>
  <c r="A44" i="2" s="1"/>
  <c r="E44" i="2" s="1"/>
  <c r="A45" i="2" s="1"/>
  <c r="E45" i="2" s="1"/>
  <c r="A46" i="2" s="1"/>
  <c r="E46" i="2" s="1"/>
  <c r="A47" i="2" s="1"/>
  <c r="E47" i="2" s="1"/>
  <c r="A48" i="2" s="1"/>
  <c r="E48" i="2" s="1"/>
  <c r="A49" i="2" s="1"/>
  <c r="E49" i="2" s="1"/>
  <c r="A50" i="2" s="1"/>
  <c r="E50" i="2" s="1"/>
  <c r="A51" i="2" s="1"/>
  <c r="E51" i="2" s="1"/>
  <c r="A52" i="2" s="1"/>
  <c r="E52" i="2" s="1"/>
  <c r="A53" i="2" s="1"/>
  <c r="E53" i="2" s="1"/>
  <c r="A54" i="2" s="1"/>
  <c r="E54" i="2" s="1"/>
  <c r="A55" i="2" s="1"/>
  <c r="E55" i="2" s="1"/>
  <c r="A56" i="2" s="1"/>
  <c r="E56" i="2" s="1"/>
  <c r="A57" i="2" s="1"/>
  <c r="E57" i="2" s="1"/>
  <c r="A58" i="2" s="1"/>
  <c r="E58" i="2" s="1"/>
  <c r="A59" i="2" s="1"/>
  <c r="E59" i="2" s="1"/>
  <c r="A60" i="2" s="1"/>
  <c r="E60" i="2" s="1"/>
  <c r="A61" i="2" s="1"/>
  <c r="E61" i="2" s="1"/>
  <c r="A62" i="2" s="1"/>
  <c r="E62" i="2" s="1"/>
  <c r="A63" i="2" s="1"/>
  <c r="E63" i="2" s="1"/>
  <c r="A64" i="2" s="1"/>
  <c r="E64" i="2" s="1"/>
  <c r="A65" i="2" s="1"/>
  <c r="E65" i="2" s="1"/>
  <c r="A66" i="2" s="1"/>
  <c r="E66" i="2" s="1"/>
  <c r="A67" i="2" s="1"/>
  <c r="E67" i="2" s="1"/>
  <c r="A68" i="2" s="1"/>
  <c r="E68" i="2" s="1"/>
  <c r="A69" i="2" s="1"/>
  <c r="E69" i="2" s="1"/>
  <c r="A70" i="2" s="1"/>
  <c r="E70" i="2" s="1"/>
  <c r="A71" i="2" s="1"/>
  <c r="E71" i="2" s="1"/>
  <c r="A72" i="2" s="1"/>
  <c r="E72" i="2" s="1"/>
  <c r="A73" i="2" s="1"/>
  <c r="E73" i="2" s="1"/>
  <c r="A74" i="2" s="1"/>
  <c r="E74" i="2" s="1"/>
  <c r="A75" i="2" s="1"/>
  <c r="E75" i="2" s="1"/>
  <c r="A76" i="2" s="1"/>
  <c r="E76" i="2" s="1"/>
  <c r="A77" i="2" s="1"/>
  <c r="E77" i="2" s="1"/>
  <c r="A78" i="2" s="1"/>
  <c r="E78" i="2" s="1"/>
  <c r="A79" i="2" s="1"/>
  <c r="E79" i="2" s="1"/>
  <c r="A80" i="2" s="1"/>
  <c r="E80" i="2" s="1"/>
  <c r="A81" i="2" s="1"/>
  <c r="E81" i="2" s="1"/>
  <c r="A82" i="2" s="1"/>
  <c r="E82" i="2" s="1"/>
  <c r="A83" i="2" s="1"/>
  <c r="E83" i="2" s="1"/>
  <c r="A84" i="2" s="1"/>
  <c r="E84" i="2" s="1"/>
  <c r="A85" i="2" s="1"/>
  <c r="E85" i="2" s="1"/>
  <c r="A86" i="2" s="1"/>
  <c r="E86" i="2" s="1"/>
  <c r="A87" i="2" s="1"/>
  <c r="E87" i="2" s="1"/>
  <c r="A88" i="2" s="1"/>
  <c r="E88" i="2" s="1"/>
  <c r="A89" i="2" s="1"/>
  <c r="E89" i="2" s="1"/>
  <c r="A90" i="2" s="1"/>
  <c r="E90" i="2" s="1"/>
  <c r="A91" i="2" s="1"/>
  <c r="E91" i="2" s="1"/>
  <c r="A92" i="2" s="1"/>
  <c r="E92" i="2" s="1"/>
  <c r="A93" i="2" s="1"/>
  <c r="E93" i="2" s="1"/>
  <c r="A94" i="2" s="1"/>
  <c r="E94" i="2" s="1"/>
  <c r="A95" i="2" s="1"/>
  <c r="E95" i="2" s="1"/>
  <c r="A96" i="2" s="1"/>
  <c r="E96" i="2" s="1"/>
  <c r="A97" i="2" s="1"/>
  <c r="E97" i="2" s="1"/>
  <c r="A98" i="2" s="1"/>
  <c r="E98" i="2" s="1"/>
  <c r="A99" i="2" s="1"/>
  <c r="E99" i="2" s="1"/>
  <c r="A100" i="2" s="1"/>
  <c r="E100" i="2" s="1"/>
  <c r="A101" i="2" s="1"/>
  <c r="E101" i="2" s="1"/>
  <c r="A102" i="2" s="1"/>
  <c r="E102" i="2" s="1"/>
  <c r="A103" i="2" s="1"/>
  <c r="E103" i="2" s="1"/>
  <c r="A104" i="2" s="1"/>
  <c r="E104" i="2" s="1"/>
  <c r="A105" i="2" s="1"/>
  <c r="E105" i="2" s="1"/>
  <c r="A106" i="2" s="1"/>
  <c r="E106" i="2" s="1"/>
  <c r="A107" i="2" s="1"/>
  <c r="E107" i="2" s="1"/>
  <c r="A108" i="2" s="1"/>
  <c r="E108" i="2" s="1"/>
  <c r="A109" i="2" s="1"/>
  <c r="E109" i="2" s="1"/>
  <c r="A110" i="2" s="1"/>
  <c r="E110" i="2" s="1"/>
  <c r="A111" i="2" s="1"/>
  <c r="E111" i="2" s="1"/>
  <c r="A112" i="2" s="1"/>
  <c r="E112" i="2" s="1"/>
  <c r="A113" i="2" s="1"/>
  <c r="E113" i="2" s="1"/>
  <c r="A114" i="2" s="1"/>
  <c r="E114" i="2" s="1"/>
  <c r="A115" i="2" s="1"/>
  <c r="E115" i="2" s="1"/>
  <c r="A116" i="2" s="1"/>
  <c r="E116" i="2" s="1"/>
  <c r="A117" i="2" s="1"/>
  <c r="E117" i="2" s="1"/>
  <c r="A118" i="2" s="1"/>
  <c r="E118" i="2" s="1"/>
  <c r="A119" i="2" s="1"/>
  <c r="E119" i="2" s="1"/>
  <c r="A120" i="2" s="1"/>
  <c r="E120" i="2" s="1"/>
  <c r="A121" i="2" s="1"/>
  <c r="E121" i="2" s="1"/>
  <c r="A122" i="2" s="1"/>
  <c r="E122" i="2" s="1"/>
  <c r="A123" i="2" s="1"/>
  <c r="E123" i="2" s="1"/>
  <c r="A124" i="2" s="1"/>
  <c r="E124" i="2" s="1"/>
  <c r="A125" i="2" s="1"/>
  <c r="E125" i="2" s="1"/>
  <c r="A126" i="2" s="1"/>
  <c r="E126" i="2" s="1"/>
  <c r="A127" i="2" s="1"/>
  <c r="E127" i="2" s="1"/>
  <c r="A128" i="2" s="1"/>
  <c r="E128" i="2" s="1"/>
  <c r="A129" i="2" s="1"/>
  <c r="E129" i="2" s="1"/>
  <c r="A130" i="2" s="1"/>
  <c r="E130" i="2" s="1"/>
  <c r="A131" i="2" s="1"/>
  <c r="E131" i="2" s="1"/>
  <c r="A132" i="2" s="1"/>
  <c r="E132" i="2" s="1"/>
  <c r="A133" i="2" s="1"/>
  <c r="E133" i="2" s="1"/>
  <c r="A134" i="2" s="1"/>
  <c r="E134" i="2" s="1"/>
  <c r="A135" i="2" s="1"/>
  <c r="E135" i="2" s="1"/>
  <c r="A136" i="2" s="1"/>
  <c r="E136" i="2" s="1"/>
  <c r="A137" i="2" s="1"/>
  <c r="E137" i="2" s="1"/>
  <c r="A138" i="2" s="1"/>
  <c r="E138" i="2" s="1"/>
  <c r="A139" i="2" s="1"/>
  <c r="E139" i="2" s="1"/>
  <c r="A140" i="2" s="1"/>
  <c r="E140" i="2" s="1"/>
  <c r="A141" i="2" s="1"/>
  <c r="E141" i="2" s="1"/>
  <c r="A142" i="2" s="1"/>
  <c r="E142" i="2" s="1"/>
  <c r="A143" i="2" s="1"/>
  <c r="E143" i="2" s="1"/>
  <c r="A144" i="2" s="1"/>
  <c r="E144" i="2" s="1"/>
  <c r="A145" i="2" s="1"/>
  <c r="E145" i="2" s="1"/>
  <c r="A146" i="2" s="1"/>
  <c r="E146" i="2" s="1"/>
  <c r="A147" i="2" s="1"/>
  <c r="E147" i="2" s="1"/>
  <c r="A148" i="2" s="1"/>
  <c r="E148" i="2" s="1"/>
  <c r="A149" i="2" s="1"/>
  <c r="E149" i="2" s="1"/>
  <c r="A150" i="2" s="1"/>
  <c r="E150" i="2" s="1"/>
  <c r="A151" i="2" s="1"/>
  <c r="E151" i="2" s="1"/>
  <c r="A152" i="2" s="1"/>
  <c r="E152" i="2" s="1"/>
  <c r="A153" i="2" s="1"/>
  <c r="E153" i="2" s="1"/>
  <c r="A154" i="2" s="1"/>
  <c r="E154" i="2" s="1"/>
  <c r="A155" i="2" s="1"/>
  <c r="E155" i="2" s="1"/>
  <c r="A156" i="2" s="1"/>
  <c r="E156" i="2" s="1"/>
  <c r="A157" i="2" s="1"/>
  <c r="E157" i="2" s="1"/>
  <c r="A158" i="2" s="1"/>
  <c r="E158" i="2" s="1"/>
  <c r="A159" i="2" s="1"/>
  <c r="E159" i="2" s="1"/>
  <c r="A160" i="2" s="1"/>
  <c r="E160" i="2" s="1"/>
  <c r="A161" i="2" s="1"/>
  <c r="E161" i="2" s="1"/>
  <c r="A162" i="2" s="1"/>
  <c r="E162" i="2" s="1"/>
  <c r="A163" i="2" s="1"/>
  <c r="E163" i="2" s="1"/>
  <c r="A164" i="2" s="1"/>
  <c r="E164" i="2" s="1"/>
  <c r="A165" i="2" s="1"/>
  <c r="E165" i="2" s="1"/>
  <c r="A166" i="2" s="1"/>
  <c r="E166" i="2" s="1"/>
  <c r="A167" i="2" s="1"/>
  <c r="E167" i="2" s="1"/>
  <c r="A168" i="2" s="1"/>
  <c r="E168" i="2" s="1"/>
  <c r="A169" i="2" s="1"/>
  <c r="E169" i="2" s="1"/>
  <c r="A170" i="2" s="1"/>
  <c r="E170" i="2" s="1"/>
  <c r="A171" i="2" s="1"/>
  <c r="E171" i="2" s="1"/>
  <c r="A172" i="2" s="1"/>
  <c r="E172" i="2" s="1"/>
  <c r="A173" i="2" s="1"/>
  <c r="E173" i="2" s="1"/>
  <c r="A174" i="2" s="1"/>
  <c r="E174" i="2" s="1"/>
  <c r="A175" i="2" s="1"/>
  <c r="E175" i="2" s="1"/>
  <c r="A176" i="2" s="1"/>
  <c r="E176" i="2" s="1"/>
  <c r="A177" i="2" s="1"/>
  <c r="E177" i="2" s="1"/>
  <c r="A178" i="2" s="1"/>
  <c r="E178" i="2" s="1"/>
  <c r="A179" i="2" s="1"/>
  <c r="E179" i="2" s="1"/>
  <c r="A180" i="2" s="1"/>
  <c r="E180" i="2" s="1"/>
  <c r="A181" i="2" s="1"/>
  <c r="E181" i="2" s="1"/>
  <c r="A182" i="2" s="1"/>
  <c r="E182" i="2" s="1"/>
  <c r="A183" i="2" s="1"/>
  <c r="E183" i="2" s="1"/>
  <c r="A184" i="2" s="1"/>
  <c r="E184" i="2" s="1"/>
  <c r="A185" i="2" s="1"/>
  <c r="E185" i="2" s="1"/>
  <c r="A186" i="2" s="1"/>
  <c r="E186" i="2" s="1"/>
  <c r="A187" i="2" s="1"/>
  <c r="E187" i="2" s="1"/>
  <c r="A188" i="2" s="1"/>
  <c r="E188" i="2" s="1"/>
  <c r="A189" i="2" s="1"/>
  <c r="E189" i="2" s="1"/>
  <c r="A190" i="2" s="1"/>
  <c r="E190" i="2" s="1"/>
  <c r="A191" i="2" s="1"/>
  <c r="E191" i="2" s="1"/>
  <c r="A192" i="2" s="1"/>
  <c r="E192" i="2" s="1"/>
  <c r="A193" i="2" s="1"/>
  <c r="E193" i="2" s="1"/>
  <c r="A194" i="2" s="1"/>
  <c r="E194" i="2" s="1"/>
  <c r="A195" i="2" s="1"/>
  <c r="E195" i="2" s="1"/>
  <c r="A196" i="2" s="1"/>
  <c r="E196" i="2" s="1"/>
  <c r="A197" i="2" s="1"/>
  <c r="E197" i="2" s="1"/>
  <c r="A198" i="2" s="1"/>
  <c r="E198" i="2" s="1"/>
  <c r="A199" i="2" s="1"/>
  <c r="E199" i="2" s="1"/>
  <c r="A200" i="2" s="1"/>
  <c r="E200" i="2" s="1"/>
  <c r="A201" i="2" s="1"/>
  <c r="E201" i="2" s="1"/>
  <c r="A202" i="2" s="1"/>
  <c r="E202" i="2" s="1"/>
  <c r="A203" i="2" s="1"/>
  <c r="E203" i="2" s="1"/>
  <c r="A204" i="2" s="1"/>
  <c r="E204" i="2" s="1"/>
  <c r="A205" i="2" s="1"/>
  <c r="E205" i="2" s="1"/>
  <c r="A206" i="2" s="1"/>
  <c r="E206" i="2" s="1"/>
  <c r="A207" i="2" s="1"/>
  <c r="E207" i="2" s="1"/>
  <c r="A208" i="2" s="1"/>
  <c r="E208" i="2" s="1"/>
  <c r="A209" i="2" s="1"/>
  <c r="E209" i="2" s="1"/>
  <c r="A210" i="2" s="1"/>
  <c r="E210" i="2" s="1"/>
  <c r="A211" i="2" s="1"/>
  <c r="E211" i="2" s="1"/>
  <c r="A212" i="2" s="1"/>
  <c r="E212" i="2" s="1"/>
  <c r="A213" i="2" s="1"/>
  <c r="E213" i="2" s="1"/>
  <c r="A214" i="2" s="1"/>
  <c r="E214" i="2" s="1"/>
  <c r="A215" i="2" s="1"/>
  <c r="E215" i="2" s="1"/>
  <c r="A216" i="2" s="1"/>
  <c r="E216" i="2" s="1"/>
  <c r="A217" i="2" s="1"/>
  <c r="E217" i="2" s="1"/>
  <c r="A218" i="2" s="1"/>
  <c r="E218" i="2" s="1"/>
  <c r="A219" i="2" s="1"/>
  <c r="E219" i="2" s="1"/>
  <c r="A220" i="2" s="1"/>
  <c r="E220" i="2" s="1"/>
  <c r="A221" i="2" s="1"/>
  <c r="E221" i="2" s="1"/>
  <c r="A222" i="2" s="1"/>
  <c r="E222" i="2" s="1"/>
  <c r="A223" i="2" s="1"/>
  <c r="E223" i="2" s="1"/>
  <c r="A224" i="2" s="1"/>
  <c r="E224" i="2" s="1"/>
  <c r="A225" i="2" s="1"/>
  <c r="E225" i="2" s="1"/>
  <c r="A226" i="2" s="1"/>
  <c r="E226" i="2" s="1"/>
  <c r="A227" i="2" s="1"/>
  <c r="E227" i="2" s="1"/>
  <c r="A228" i="2" s="1"/>
  <c r="E228" i="2" s="1"/>
  <c r="A229" i="2" s="1"/>
  <c r="E229" i="2" s="1"/>
  <c r="A230" i="2" s="1"/>
  <c r="E230" i="2" s="1"/>
  <c r="A231" i="2" s="1"/>
  <c r="E231" i="2" s="1"/>
  <c r="A232" i="2" s="1"/>
  <c r="E232" i="2" s="1"/>
  <c r="A233" i="2" s="1"/>
  <c r="E233" i="2" s="1"/>
  <c r="A234" i="2" s="1"/>
  <c r="E234" i="2" s="1"/>
  <c r="A235" i="2" s="1"/>
  <c r="E235" i="2" s="1"/>
  <c r="A236" i="2" s="1"/>
  <c r="E236" i="2" s="1"/>
  <c r="A237" i="2" s="1"/>
  <c r="E237" i="2" s="1"/>
  <c r="A238" i="2" s="1"/>
  <c r="E238" i="2" s="1"/>
  <c r="A239" i="2" s="1"/>
  <c r="E239" i="2" s="1"/>
  <c r="A240" i="2" s="1"/>
  <c r="E240" i="2" s="1"/>
  <c r="A241" i="2" s="1"/>
  <c r="E241" i="2" s="1"/>
  <c r="A242" i="2" s="1"/>
  <c r="E242" i="2" s="1"/>
  <c r="A243" i="2" s="1"/>
  <c r="E243" i="2" s="1"/>
  <c r="A244" i="2" s="1"/>
  <c r="E244" i="2" s="1"/>
  <c r="A245" i="2" s="1"/>
  <c r="E245" i="2" s="1"/>
  <c r="A246" i="2" s="1"/>
  <c r="E246" i="2" s="1"/>
  <c r="A247" i="2" s="1"/>
  <c r="E247" i="2" s="1"/>
  <c r="A248" i="2" s="1"/>
  <c r="E248" i="2" s="1"/>
  <c r="A249" i="2" s="1"/>
  <c r="E249" i="2" s="1"/>
  <c r="A250" i="2" s="1"/>
  <c r="E250" i="2" s="1"/>
  <c r="A251" i="2" s="1"/>
  <c r="E251" i="2" s="1"/>
  <c r="A252" i="2" s="1"/>
  <c r="E252" i="2" s="1"/>
  <c r="A253" i="2" s="1"/>
  <c r="E253" i="2" s="1"/>
  <c r="A254" i="2" s="1"/>
  <c r="E254" i="2" s="1"/>
  <c r="A255" i="2" s="1"/>
  <c r="E255" i="2" s="1"/>
  <c r="A256" i="2" s="1"/>
  <c r="E256" i="2" s="1"/>
  <c r="A257" i="2" s="1"/>
  <c r="E257" i="2" s="1"/>
  <c r="A258" i="2" s="1"/>
  <c r="E258" i="2" s="1"/>
  <c r="A259" i="2" s="1"/>
  <c r="E259" i="2" s="1"/>
  <c r="A260" i="2" s="1"/>
  <c r="E260" i="2" s="1"/>
  <c r="A261" i="2" s="1"/>
  <c r="E261" i="2" s="1"/>
  <c r="A262" i="2" s="1"/>
  <c r="E262" i="2" s="1"/>
  <c r="A263" i="2" s="1"/>
  <c r="E263" i="2" s="1"/>
  <c r="A264" i="2" s="1"/>
  <c r="E264" i="2" s="1"/>
  <c r="A265" i="2" s="1"/>
  <c r="E265" i="2" s="1"/>
  <c r="A266" i="2" s="1"/>
  <c r="E266" i="2" s="1"/>
  <c r="A267" i="2" s="1"/>
  <c r="E267" i="2" s="1"/>
  <c r="A268" i="2" s="1"/>
  <c r="E268" i="2" s="1"/>
  <c r="A269" i="2" s="1"/>
  <c r="E269" i="2" s="1"/>
  <c r="A270" i="2" s="1"/>
  <c r="E270" i="2" s="1"/>
  <c r="A271" i="2" s="1"/>
  <c r="E271" i="2" s="1"/>
  <c r="A272" i="2" s="1"/>
  <c r="E272" i="2" s="1"/>
  <c r="A273" i="2" s="1"/>
  <c r="E273" i="2" s="1"/>
  <c r="A274" i="2" s="1"/>
  <c r="E274" i="2" s="1"/>
  <c r="A275" i="2" s="1"/>
  <c r="E275" i="2" s="1"/>
  <c r="A276" i="2" s="1"/>
  <c r="E276" i="2" s="1"/>
  <c r="A277" i="2" s="1"/>
  <c r="E277" i="2" s="1"/>
  <c r="A278" i="2" s="1"/>
  <c r="E278" i="2" s="1"/>
  <c r="A279" i="2" s="1"/>
  <c r="E279" i="2" s="1"/>
  <c r="A280" i="2" s="1"/>
  <c r="E280" i="2" s="1"/>
  <c r="A281" i="2" s="1"/>
  <c r="E281" i="2" s="1"/>
  <c r="A282" i="2" s="1"/>
  <c r="E282" i="2" s="1"/>
  <c r="A283" i="2" s="1"/>
  <c r="E283" i="2" s="1"/>
  <c r="A284" i="2" s="1"/>
  <c r="E284" i="2" s="1"/>
  <c r="A285" i="2" s="1"/>
  <c r="E285" i="2" s="1"/>
  <c r="A286" i="2" s="1"/>
  <c r="E286" i="2" s="1"/>
  <c r="A287" i="2" s="1"/>
  <c r="E287" i="2" s="1"/>
  <c r="A288" i="2" s="1"/>
  <c r="E288" i="2" s="1"/>
  <c r="A289" i="2" s="1"/>
  <c r="E289" i="2" s="1"/>
  <c r="A290" i="2" s="1"/>
  <c r="E290" i="2" s="1"/>
  <c r="A291" i="2" s="1"/>
  <c r="E291" i="2" s="1"/>
  <c r="A292" i="2" s="1"/>
  <c r="E292" i="2" s="1"/>
  <c r="A293" i="2" s="1"/>
  <c r="E293" i="2" s="1"/>
  <c r="A294" i="2" s="1"/>
  <c r="E294" i="2" s="1"/>
  <c r="A295" i="2" s="1"/>
  <c r="E295" i="2" s="1"/>
  <c r="A296" i="2" s="1"/>
  <c r="E296" i="2" s="1"/>
  <c r="A297" i="2" s="1"/>
  <c r="E297" i="2" s="1"/>
  <c r="A298" i="2" s="1"/>
  <c r="E298" i="2" s="1"/>
  <c r="A299" i="2" s="1"/>
  <c r="E299" i="2" s="1"/>
  <c r="A300" i="2" s="1"/>
  <c r="E300" i="2" s="1"/>
  <c r="A301" i="2" s="1"/>
  <c r="E301" i="2" s="1"/>
  <c r="A302" i="2" s="1"/>
  <c r="E302" i="2" s="1"/>
  <c r="A303" i="2" s="1"/>
  <c r="E303" i="2" s="1"/>
  <c r="A304" i="2" s="1"/>
  <c r="E304" i="2" s="1"/>
  <c r="A305" i="2" s="1"/>
  <c r="E305" i="2" s="1"/>
  <c r="A306" i="2" s="1"/>
  <c r="E306" i="2" s="1"/>
  <c r="A307" i="2" s="1"/>
  <c r="E307" i="2" s="1"/>
  <c r="A308" i="2" s="1"/>
  <c r="E308" i="2" s="1"/>
  <c r="A309" i="2" s="1"/>
  <c r="E309" i="2" s="1"/>
  <c r="A310" i="2" s="1"/>
  <c r="E310" i="2" s="1"/>
  <c r="A311" i="2" s="1"/>
  <c r="E311" i="2" s="1"/>
  <c r="A312" i="2" s="1"/>
  <c r="E312" i="2" s="1"/>
  <c r="A313" i="2" s="1"/>
  <c r="E313" i="2" s="1"/>
  <c r="A315" i="2" s="1"/>
  <c r="E315" i="2" s="1"/>
  <c r="A316" i="2" s="1"/>
  <c r="E316" i="2" s="1"/>
  <c r="A317" i="2" s="1"/>
  <c r="E317" i="2" s="1"/>
  <c r="A318" i="2" s="1"/>
  <c r="E318" i="2" s="1"/>
  <c r="A319" i="2" s="1"/>
  <c r="E319" i="2" s="1"/>
  <c r="A320" i="2" s="1"/>
  <c r="E320" i="2" s="1"/>
  <c r="A321" i="2" s="1"/>
  <c r="E321" i="2" s="1"/>
  <c r="A322" i="2" s="1"/>
  <c r="E322" i="2" s="1"/>
  <c r="A323" i="2" s="1"/>
  <c r="E323" i="2" s="1"/>
  <c r="A324" i="2" s="1"/>
  <c r="E324" i="2" s="1"/>
  <c r="A325" i="2" s="1"/>
  <c r="E325" i="2" s="1"/>
  <c r="A326" i="2" s="1"/>
  <c r="E326" i="2" s="1"/>
  <c r="A327" i="2" s="1"/>
  <c r="E327" i="2" s="1"/>
  <c r="A328" i="2" s="1"/>
  <c r="E328" i="2" s="1"/>
  <c r="A329" i="2" s="1"/>
  <c r="E329" i="2" s="1"/>
  <c r="A330" i="2" s="1"/>
  <c r="E330" i="2" s="1"/>
  <c r="A331" i="2" s="1"/>
  <c r="E331" i="2" s="1"/>
  <c r="A332" i="2" s="1"/>
  <c r="E332" i="2" s="1"/>
  <c r="A333" i="2" s="1"/>
  <c r="E333" i="2" s="1"/>
  <c r="A334" i="2" s="1"/>
  <c r="E334" i="2" s="1"/>
  <c r="A335" i="2" s="1"/>
  <c r="E335" i="2" s="1"/>
  <c r="A336" i="2" s="1"/>
  <c r="E336" i="2" s="1"/>
  <c r="A337" i="2" s="1"/>
  <c r="E337" i="2" s="1"/>
  <c r="A338" i="2" s="1"/>
  <c r="E338" i="2" s="1"/>
  <c r="A339" i="2" s="1"/>
  <c r="E339" i="2" s="1"/>
  <c r="A340" i="2" s="1"/>
  <c r="E340" i="2" s="1"/>
  <c r="A341" i="2" s="1"/>
  <c r="E341" i="2" s="1"/>
  <c r="A342" i="2" s="1"/>
  <c r="E342" i="2" s="1"/>
  <c r="A343" i="2" s="1"/>
  <c r="E343" i="2" s="1"/>
  <c r="A344" i="2" s="1"/>
  <c r="E344" i="2" s="1"/>
  <c r="A345" i="2" s="1"/>
  <c r="E345" i="2" s="1"/>
  <c r="A346" i="2" s="1"/>
  <c r="E346" i="2" s="1"/>
  <c r="A347" i="2" s="1"/>
  <c r="E347" i="2" s="1"/>
  <c r="A348" i="2" s="1"/>
  <c r="E348" i="2" s="1"/>
  <c r="A349" i="2" s="1"/>
  <c r="E349" i="2" s="1"/>
  <c r="A350" i="2" s="1"/>
  <c r="E350" i="2" s="1"/>
  <c r="A351" i="2" s="1"/>
  <c r="E351" i="2" s="1"/>
  <c r="A352" i="2" s="1"/>
  <c r="E352" i="2" s="1"/>
  <c r="A353" i="2" s="1"/>
  <c r="E353" i="2" s="1"/>
  <c r="A354" i="2" s="1"/>
  <c r="E354" i="2" s="1"/>
  <c r="A355" i="2" s="1"/>
  <c r="E355" i="2" s="1"/>
  <c r="A356" i="2" s="1"/>
  <c r="E356" i="2" s="1"/>
  <c r="A357" i="2" s="1"/>
  <c r="E357" i="2" s="1"/>
  <c r="A358" i="2" s="1"/>
  <c r="E358" i="2" s="1"/>
  <c r="A359" i="2" s="1"/>
  <c r="E359" i="2" s="1"/>
  <c r="A360" i="2" s="1"/>
  <c r="E360" i="2" s="1"/>
  <c r="A361" i="2" s="1"/>
  <c r="E361" i="2" s="1"/>
  <c r="A362" i="2" s="1"/>
  <c r="E362" i="2" s="1"/>
  <c r="A363" i="2" s="1"/>
  <c r="E363" i="2" s="1"/>
  <c r="A364" i="2" s="1"/>
  <c r="E364" i="2" s="1"/>
  <c r="A365" i="2" s="1"/>
  <c r="E365" i="2" s="1"/>
  <c r="A366" i="2" s="1"/>
  <c r="E366" i="2" s="1"/>
  <c r="A367" i="2" s="1"/>
  <c r="E367" i="2" s="1"/>
  <c r="A368" i="2" s="1"/>
  <c r="E368" i="2" s="1"/>
  <c r="A369" i="2" s="1"/>
  <c r="E369" i="2" s="1"/>
  <c r="A370" i="2" s="1"/>
  <c r="E370" i="2" s="1"/>
  <c r="A371" i="2" s="1"/>
  <c r="E371" i="2" s="1"/>
  <c r="A372" i="2" s="1"/>
  <c r="E372" i="2" s="1"/>
  <c r="A373" i="2" s="1"/>
  <c r="E373" i="2" s="1"/>
  <c r="A374" i="2" s="1"/>
  <c r="E374" i="2" s="1"/>
  <c r="A375" i="2" s="1"/>
  <c r="E375" i="2" s="1"/>
  <c r="A376" i="2" s="1"/>
  <c r="E376" i="2" s="1"/>
  <c r="A377" i="2" s="1"/>
  <c r="E377" i="2" s="1"/>
  <c r="A378" i="2" s="1"/>
  <c r="E378" i="2" s="1"/>
  <c r="A379" i="2" s="1"/>
  <c r="E379" i="2" s="1"/>
  <c r="A380" i="2" s="1"/>
  <c r="E380" i="2" s="1"/>
  <c r="A381" i="2" s="1"/>
  <c r="E381" i="2" s="1"/>
  <c r="A382" i="2" s="1"/>
  <c r="E382" i="2" s="1"/>
  <c r="A383" i="2" s="1"/>
  <c r="E383" i="2" s="1"/>
  <c r="A384" i="2" s="1"/>
  <c r="E384" i="2" s="1"/>
  <c r="A385" i="2" s="1"/>
  <c r="E385" i="2" s="1"/>
  <c r="A386" i="2" s="1"/>
  <c r="E386" i="2" s="1"/>
  <c r="A387" i="2" s="1"/>
  <c r="E387" i="2" s="1"/>
  <c r="A388" i="2" s="1"/>
  <c r="E388" i="2" s="1"/>
  <c r="A389" i="2" s="1"/>
  <c r="E389" i="2" s="1"/>
  <c r="A390" i="2" s="1"/>
  <c r="E390" i="2" s="1"/>
  <c r="A391" i="2" s="1"/>
  <c r="E391" i="2" s="1"/>
  <c r="A392" i="2" s="1"/>
  <c r="E392" i="2" s="1"/>
  <c r="A393" i="2" s="1"/>
  <c r="E393" i="2" s="1"/>
  <c r="A394" i="2" s="1"/>
  <c r="E394" i="2" s="1"/>
  <c r="A395" i="2" s="1"/>
  <c r="E395" i="2" s="1"/>
  <c r="A396" i="2" s="1"/>
  <c r="E396" i="2" s="1"/>
  <c r="A397" i="2" s="1"/>
  <c r="E397" i="2" s="1"/>
  <c r="A398" i="2" s="1"/>
  <c r="E398" i="2" s="1"/>
  <c r="A399" i="2" s="1"/>
  <c r="E399" i="2" s="1"/>
  <c r="A400" i="2" s="1"/>
  <c r="E400" i="2" s="1"/>
  <c r="A401" i="2" s="1"/>
  <c r="E401" i="2" s="1"/>
  <c r="A402" i="2" s="1"/>
  <c r="E402" i="2" s="1"/>
  <c r="A403" i="2" s="1"/>
  <c r="E403" i="2" s="1"/>
  <c r="A404" i="2" s="1"/>
  <c r="E404" i="2" s="1"/>
  <c r="A405" i="2" s="1"/>
  <c r="E405" i="2" s="1"/>
  <c r="A406" i="2" s="1"/>
  <c r="E406" i="2" s="1"/>
  <c r="A407" i="2" s="1"/>
  <c r="E407" i="2" s="1"/>
  <c r="A408" i="2" s="1"/>
  <c r="E408" i="2" s="1"/>
  <c r="A409" i="2" s="1"/>
  <c r="E409" i="2" s="1"/>
  <c r="A410" i="2" s="1"/>
  <c r="E410" i="2" s="1"/>
  <c r="A411" i="2" s="1"/>
  <c r="E411" i="2" s="1"/>
  <c r="A412" i="2" s="1"/>
  <c r="E412" i="2" s="1"/>
  <c r="A413" i="2" s="1"/>
  <c r="E413" i="2" s="1"/>
  <c r="A414" i="2" s="1"/>
  <c r="E414" i="2" s="1"/>
  <c r="A416" i="2" s="1"/>
  <c r="E416" i="2" s="1"/>
  <c r="A417" i="2" s="1"/>
  <c r="E417" i="2" s="1"/>
  <c r="A418" i="2" s="1"/>
  <c r="E418" i="2" s="1"/>
  <c r="A419" i="2" s="1"/>
  <c r="E419" i="2" s="1"/>
  <c r="A420" i="2" s="1"/>
  <c r="E420" i="2" s="1"/>
  <c r="A421" i="2" s="1"/>
  <c r="E421" i="2" s="1"/>
  <c r="A422" i="2" s="1"/>
  <c r="E422" i="2" s="1"/>
  <c r="A423" i="2" s="1"/>
  <c r="E423" i="2" s="1"/>
  <c r="A424" i="2" s="1"/>
  <c r="E424" i="2" s="1"/>
  <c r="A425" i="2" s="1"/>
  <c r="E425" i="2" s="1"/>
  <c r="A426" i="2" s="1"/>
  <c r="E426" i="2" s="1"/>
  <c r="A427" i="2" s="1"/>
  <c r="E427" i="2" s="1"/>
  <c r="A428" i="2" s="1"/>
  <c r="E428" i="2" s="1"/>
  <c r="A429" i="2" s="1"/>
  <c r="E429" i="2" s="1"/>
  <c r="A430" i="2" s="1"/>
  <c r="E430" i="2" s="1"/>
  <c r="A431" i="2" s="1"/>
  <c r="E431" i="2" s="1"/>
  <c r="A432" i="2" s="1"/>
  <c r="E432" i="2" s="1"/>
  <c r="A433" i="2" s="1"/>
  <c r="E433" i="2" s="1"/>
  <c r="A434" i="2" s="1"/>
  <c r="E434" i="2" s="1"/>
  <c r="A435" i="2" s="1"/>
  <c r="E435" i="2" s="1"/>
  <c r="A436" i="2" s="1"/>
  <c r="E436" i="2" s="1"/>
  <c r="A437" i="2" s="1"/>
  <c r="E437" i="2" s="1"/>
  <c r="A438" i="2" s="1"/>
  <c r="E438" i="2" s="1"/>
  <c r="A439" i="2" s="1"/>
  <c r="E439" i="2" s="1"/>
  <c r="A440" i="2" s="1"/>
  <c r="E440" i="2" s="1"/>
  <c r="A441" i="2" s="1"/>
  <c r="E441" i="2" s="1"/>
  <c r="A442" i="2" s="1"/>
  <c r="E442" i="2" s="1"/>
  <c r="A443" i="2" s="1"/>
  <c r="E443" i="2" s="1"/>
  <c r="A444" i="2" s="1"/>
  <c r="E444" i="2" s="1"/>
  <c r="A445" i="2" s="1"/>
  <c r="E445" i="2" s="1"/>
  <c r="A446" i="2" s="1"/>
  <c r="E446" i="2" s="1"/>
  <c r="A447" i="2" s="1"/>
  <c r="E447" i="2" s="1"/>
  <c r="A448" i="2" s="1"/>
  <c r="E448" i="2" s="1"/>
  <c r="A449" i="2" s="1"/>
  <c r="E449" i="2" s="1"/>
  <c r="A450" i="2" s="1"/>
  <c r="E450" i="2" s="1"/>
  <c r="A451" i="2" s="1"/>
  <c r="E451" i="2" s="1"/>
  <c r="A452" i="2" s="1"/>
  <c r="E452" i="2" s="1"/>
  <c r="A453" i="2" s="1"/>
  <c r="E453" i="2" s="1"/>
  <c r="A454" i="2" s="1"/>
  <c r="E454" i="2" s="1"/>
  <c r="A455" i="2" s="1"/>
  <c r="E455" i="2" s="1"/>
  <c r="A456" i="2" s="1"/>
  <c r="E456" i="2" s="1"/>
  <c r="A457" i="2" s="1"/>
  <c r="E457" i="2" s="1"/>
  <c r="A458" i="2" s="1"/>
  <c r="E458" i="2" s="1"/>
  <c r="A459" i="2" s="1"/>
  <c r="E459" i="2" s="1"/>
  <c r="A460" i="2" s="1"/>
  <c r="E460" i="2" s="1"/>
  <c r="A461" i="2" s="1"/>
  <c r="E461" i="2" s="1"/>
  <c r="A462" i="2" s="1"/>
  <c r="E462" i="2" s="1"/>
  <c r="A463" i="2" s="1"/>
  <c r="E463" i="2" s="1"/>
  <c r="A464" i="2" s="1"/>
  <c r="E464" i="2" s="1"/>
  <c r="A465" i="2" s="1"/>
  <c r="E465" i="2" s="1"/>
  <c r="A466" i="2" s="1"/>
  <c r="E466" i="2" s="1"/>
  <c r="A467" i="2" s="1"/>
  <c r="E467" i="2" s="1"/>
  <c r="A468" i="2" s="1"/>
  <c r="E468" i="2" s="1"/>
  <c r="A469" i="2" s="1"/>
  <c r="E469" i="2" s="1"/>
  <c r="A470" i="2" s="1"/>
  <c r="E470" i="2" s="1"/>
  <c r="A471" i="2" s="1"/>
  <c r="E471" i="2" s="1"/>
  <c r="A472" i="2" s="1"/>
  <c r="E472" i="2" s="1"/>
  <c r="A473" i="2" s="1"/>
  <c r="E473" i="2" s="1"/>
  <c r="A474" i="2" s="1"/>
  <c r="E474" i="2" s="1"/>
  <c r="A475" i="2" s="1"/>
  <c r="E475" i="2" s="1"/>
  <c r="A476" i="2" s="1"/>
  <c r="E476" i="2" s="1"/>
  <c r="A477" i="2" s="1"/>
  <c r="E477" i="2" s="1"/>
  <c r="A478" i="2" s="1"/>
  <c r="E478" i="2" s="1"/>
  <c r="A479" i="2" s="1"/>
  <c r="E479" i="2" s="1"/>
  <c r="A480" i="2" s="1"/>
  <c r="E480" i="2" s="1"/>
  <c r="A481" i="2" s="1"/>
  <c r="E481" i="2" s="1"/>
  <c r="A482" i="2" s="1"/>
  <c r="E482" i="2" s="1"/>
  <c r="A483" i="2" s="1"/>
  <c r="E483" i="2" s="1"/>
  <c r="A484" i="2" s="1"/>
  <c r="E484" i="2" s="1"/>
  <c r="A485" i="2" s="1"/>
  <c r="E485" i="2" s="1"/>
  <c r="A486" i="2" s="1"/>
  <c r="E486" i="2" s="1"/>
  <c r="A487" i="2" s="1"/>
  <c r="E487" i="2" s="1"/>
  <c r="A488" i="2" s="1"/>
  <c r="E488" i="2" s="1"/>
  <c r="A489" i="2" s="1"/>
  <c r="E489" i="2" s="1"/>
  <c r="A490" i="2" s="1"/>
  <c r="E490" i="2" s="1"/>
  <c r="A491" i="2" s="1"/>
  <c r="E491" i="2" s="1"/>
  <c r="A492" i="2" s="1"/>
  <c r="E492" i="2" s="1"/>
  <c r="A493" i="2" s="1"/>
  <c r="E493" i="2" s="1"/>
  <c r="A494" i="2" s="1"/>
  <c r="E494" i="2" s="1"/>
  <c r="A495" i="2" s="1"/>
  <c r="E495" i="2" s="1"/>
  <c r="A496" i="2" s="1"/>
  <c r="E496" i="2" s="1"/>
  <c r="A497" i="2" s="1"/>
  <c r="E497" i="2" s="1"/>
  <c r="A498" i="2" s="1"/>
  <c r="E498" i="2" s="1"/>
  <c r="A499" i="2" s="1"/>
  <c r="E499" i="2" s="1"/>
  <c r="A500" i="2" s="1"/>
  <c r="E500" i="2" s="1"/>
  <c r="A501" i="2" s="1"/>
  <c r="E501" i="2" s="1"/>
  <c r="A502" i="2" s="1"/>
  <c r="E502" i="2" s="1"/>
  <c r="A503" i="2" s="1"/>
  <c r="E503" i="2" s="1"/>
  <c r="A504" i="2" s="1"/>
  <c r="E504" i="2" s="1"/>
  <c r="A505" i="2" s="1"/>
  <c r="E505" i="2" s="1"/>
  <c r="A506" i="2" s="1"/>
  <c r="E506" i="2" s="1"/>
  <c r="A507" i="2" s="1"/>
  <c r="E507" i="2" s="1"/>
  <c r="A508" i="2" s="1"/>
  <c r="E508" i="2" s="1"/>
  <c r="A509" i="2" s="1"/>
  <c r="E509" i="2" s="1"/>
  <c r="A510" i="2" s="1"/>
  <c r="E510" i="2" s="1"/>
  <c r="A511" i="2" s="1"/>
  <c r="E511" i="2" s="1"/>
  <c r="A512" i="2" s="1"/>
  <c r="E512" i="2" s="1"/>
  <c r="A513" i="2" s="1"/>
  <c r="E513" i="2" s="1"/>
  <c r="A514" i="2" s="1"/>
  <c r="E514" i="2" s="1"/>
  <c r="A515" i="2" s="1"/>
  <c r="E515" i="2" s="1"/>
  <c r="A516" i="2" s="1"/>
  <c r="E516" i="2" s="1"/>
  <c r="A517" i="2" s="1"/>
  <c r="E517" i="2" s="1"/>
  <c r="A518" i="2" s="1"/>
  <c r="E518" i="2" s="1"/>
  <c r="A519" i="2" s="1"/>
  <c r="E519" i="2" s="1"/>
  <c r="A520" i="2" s="1"/>
  <c r="E520" i="2" s="1"/>
  <c r="A521" i="2" s="1"/>
  <c r="E521" i="2" s="1"/>
  <c r="A522" i="2" s="1"/>
  <c r="E522" i="2" s="1"/>
  <c r="A523" i="2" s="1"/>
  <c r="E523" i="2" s="1"/>
  <c r="A524" i="2" s="1"/>
  <c r="E524" i="2" s="1"/>
  <c r="A525" i="2" s="1"/>
  <c r="E525" i="2" s="1"/>
  <c r="A526" i="2" s="1"/>
  <c r="E526" i="2" s="1"/>
  <c r="A527" i="2" s="1"/>
  <c r="E527" i="2" s="1"/>
  <c r="A528" i="2" s="1"/>
  <c r="E528" i="2" s="1"/>
  <c r="A529" i="2" s="1"/>
  <c r="E529" i="2" s="1"/>
  <c r="A530" i="2" s="1"/>
  <c r="E530" i="2" s="1"/>
  <c r="A531" i="2" s="1"/>
  <c r="E531" i="2" s="1"/>
  <c r="A532" i="2" s="1"/>
  <c r="E532" i="2" s="1"/>
  <c r="A533" i="2" s="1"/>
  <c r="E533" i="2" s="1"/>
  <c r="A534" i="2" s="1"/>
  <c r="E534" i="2" s="1"/>
  <c r="A535" i="2" s="1"/>
  <c r="E535" i="2" s="1"/>
  <c r="A536" i="2" s="1"/>
  <c r="E536" i="2" s="1"/>
  <c r="A537" i="2" s="1"/>
  <c r="E537" i="2" s="1"/>
  <c r="A538" i="2" s="1"/>
  <c r="E538" i="2" s="1"/>
  <c r="A539" i="2" s="1"/>
  <c r="E539" i="2" s="1"/>
  <c r="A540" i="2" s="1"/>
  <c r="E540" i="2" s="1"/>
  <c r="A541" i="2" s="1"/>
  <c r="E541" i="2" s="1"/>
  <c r="A542" i="2" s="1"/>
  <c r="E542" i="2" s="1"/>
  <c r="A543" i="2" s="1"/>
  <c r="E543" i="2" s="1"/>
  <c r="A544" i="2" s="1"/>
  <c r="E544" i="2" s="1"/>
  <c r="A545" i="2" s="1"/>
  <c r="E545" i="2" s="1"/>
  <c r="A546" i="2" s="1"/>
  <c r="E546" i="2" s="1"/>
  <c r="A547" i="2" s="1"/>
  <c r="E547" i="2" s="1"/>
  <c r="A548" i="2" s="1"/>
  <c r="E548" i="2" s="1"/>
  <c r="A549" i="2" s="1"/>
  <c r="E549" i="2" s="1"/>
  <c r="A550" i="2" s="1"/>
  <c r="E550" i="2" s="1"/>
  <c r="A551" i="2" s="1"/>
  <c r="E551" i="2" s="1"/>
  <c r="A552" i="2" s="1"/>
  <c r="E552" i="2" s="1"/>
  <c r="A553" i="2" s="1"/>
  <c r="E553" i="2" s="1"/>
  <c r="A554" i="2" s="1"/>
  <c r="E554" i="2" s="1"/>
  <c r="A555" i="2" s="1"/>
  <c r="E555" i="2" s="1"/>
  <c r="A556" i="2" s="1"/>
  <c r="E556" i="2" s="1"/>
  <c r="A557" i="2" s="1"/>
  <c r="E557" i="2" s="1"/>
  <c r="A558" i="2" s="1"/>
  <c r="E558" i="2" s="1"/>
  <c r="A559" i="2" s="1"/>
  <c r="E559" i="2" s="1"/>
  <c r="A560" i="2" s="1"/>
  <c r="E560" i="2" s="1"/>
  <c r="A561" i="2" s="1"/>
  <c r="E561" i="2" s="1"/>
  <c r="A562" i="2" s="1"/>
  <c r="E562" i="2" s="1"/>
  <c r="A563" i="2" s="1"/>
  <c r="E563" i="2" s="1"/>
  <c r="A564" i="2" s="1"/>
  <c r="E564" i="2" s="1"/>
  <c r="A565" i="2" s="1"/>
  <c r="E565" i="2" s="1"/>
  <c r="A566" i="2" s="1"/>
  <c r="E566" i="2" s="1"/>
  <c r="A567" i="2" s="1"/>
  <c r="E567" i="2" s="1"/>
  <c r="A568" i="2" s="1"/>
  <c r="E568" i="2" s="1"/>
  <c r="A569" i="2" s="1"/>
  <c r="E569" i="2" s="1"/>
  <c r="A570" i="2" s="1"/>
  <c r="E570" i="2" s="1"/>
  <c r="A571" i="2" s="1"/>
  <c r="E571" i="2" s="1"/>
  <c r="A572" i="2" s="1"/>
  <c r="E572" i="2" s="1"/>
  <c r="A573" i="2" s="1"/>
  <c r="E573" i="2" s="1"/>
  <c r="A574" i="2" s="1"/>
  <c r="E574" i="2" s="1"/>
  <c r="A575" i="2" s="1"/>
  <c r="E575" i="2" s="1"/>
  <c r="A576" i="2" s="1"/>
  <c r="E576" i="2" s="1"/>
  <c r="A577" i="2" s="1"/>
  <c r="E577" i="2" s="1"/>
  <c r="A578" i="2" s="1"/>
  <c r="E578" i="2" s="1"/>
  <c r="A579" i="2" s="1"/>
  <c r="E579" i="2" s="1"/>
  <c r="A580" i="2" s="1"/>
  <c r="E580" i="2" s="1"/>
  <c r="A581" i="2" s="1"/>
  <c r="E581" i="2" s="1"/>
  <c r="A582" i="2" s="1"/>
  <c r="E582" i="2" s="1"/>
  <c r="A583" i="2" s="1"/>
  <c r="E583" i="2" s="1"/>
  <c r="A584" i="2" s="1"/>
  <c r="E584" i="2" s="1"/>
  <c r="A585" i="2" s="1"/>
  <c r="E585" i="2" s="1"/>
  <c r="A586" i="2" s="1"/>
  <c r="E586" i="2" s="1"/>
  <c r="A587" i="2" s="1"/>
  <c r="E587" i="2" s="1"/>
  <c r="A588" i="2" s="1"/>
  <c r="E588" i="2" s="1"/>
  <c r="A589" i="2" s="1"/>
  <c r="E589" i="2" s="1"/>
  <c r="A590" i="2" s="1"/>
  <c r="E590" i="2" s="1"/>
  <c r="A591" i="2" s="1"/>
  <c r="E591" i="2" s="1"/>
  <c r="A592" i="2" s="1"/>
  <c r="E592" i="2" s="1"/>
  <c r="A593" i="2" s="1"/>
  <c r="E593" i="2" s="1"/>
  <c r="A594" i="2" s="1"/>
  <c r="E594" i="2" s="1"/>
  <c r="A595" i="2" s="1"/>
  <c r="E595" i="2" s="1"/>
  <c r="A596" i="2" s="1"/>
  <c r="E596" i="2" s="1"/>
  <c r="A597" i="2" s="1"/>
  <c r="E597" i="2" s="1"/>
  <c r="A598" i="2" s="1"/>
  <c r="E598" i="2" s="1"/>
  <c r="A599" i="2" s="1"/>
  <c r="E599" i="2" s="1"/>
  <c r="A600" i="2" s="1"/>
  <c r="E600" i="2" s="1"/>
  <c r="A601" i="2" s="1"/>
  <c r="E601" i="2" s="1"/>
  <c r="A602" i="2" s="1"/>
  <c r="E602" i="2" s="1"/>
  <c r="A603" i="2" s="1"/>
  <c r="E603" i="2" s="1"/>
  <c r="A604" i="2" s="1"/>
  <c r="E604" i="2" s="1"/>
  <c r="A605" i="2" s="1"/>
  <c r="E605" i="2" s="1"/>
  <c r="A606" i="2" s="1"/>
  <c r="E606" i="2" s="1"/>
  <c r="A607" i="2" s="1"/>
  <c r="E607" i="2" s="1"/>
  <c r="A608" i="2" s="1"/>
  <c r="E608" i="2" s="1"/>
  <c r="A609" i="2" s="1"/>
  <c r="E609" i="2" s="1"/>
  <c r="A610" i="2" s="1"/>
  <c r="E610" i="2" s="1"/>
  <c r="A611" i="2" s="1"/>
  <c r="E611" i="2" s="1"/>
  <c r="A612" i="2" s="1"/>
  <c r="E612" i="2" s="1"/>
  <c r="A613" i="2" s="1"/>
  <c r="E613" i="2" s="1"/>
  <c r="A614" i="2" s="1"/>
  <c r="E614" i="2" s="1"/>
  <c r="A615" i="2" s="1"/>
  <c r="C9" i="2"/>
  <c r="Q80" i="2"/>
  <c r="Q102" i="2"/>
  <c r="Q112" i="2"/>
  <c r="Q87" i="2"/>
  <c r="A69" i="1"/>
  <c r="D69" i="1" s="1"/>
  <c r="G69" i="1" s="1"/>
  <c r="J69" i="1" s="1"/>
  <c r="M69" i="1" s="1"/>
  <c r="P69" i="1" s="1"/>
  <c r="S69" i="1" s="1"/>
  <c r="V69" i="1" s="1"/>
  <c r="Y69" i="1" s="1"/>
  <c r="AB69" i="1" s="1"/>
  <c r="AE69" i="1" s="1"/>
  <c r="AH69" i="1" s="1"/>
  <c r="A7" i="1"/>
  <c r="D6" i="1"/>
  <c r="G4" i="10" l="1"/>
  <c r="D5" i="10"/>
  <c r="D6" i="10" s="1"/>
  <c r="D7" i="10" s="1"/>
  <c r="D8" i="10" s="1"/>
  <c r="D9" i="10" s="1"/>
  <c r="D10" i="10" s="1"/>
  <c r="D11" i="10" s="1"/>
  <c r="D12" i="10" s="1"/>
  <c r="D13" i="10" s="1"/>
  <c r="D14" i="10" s="1"/>
  <c r="D15" i="10" s="1"/>
  <c r="D16" i="10" s="1"/>
  <c r="D17" i="10" s="1"/>
  <c r="D18" i="10" s="1"/>
  <c r="D19" i="10" s="1"/>
  <c r="D20" i="10" s="1"/>
  <c r="D21" i="10" s="1"/>
  <c r="D22" i="10" s="1"/>
  <c r="D23" i="10" s="1"/>
  <c r="D24" i="10" s="1"/>
  <c r="D25" i="10" s="1"/>
  <c r="D26" i="10" s="1"/>
  <c r="D27" i="10" s="1"/>
  <c r="D28" i="10" s="1"/>
  <c r="D1" i="10"/>
  <c r="E3" i="10"/>
  <c r="F2" i="10" s="1"/>
  <c r="E615" i="2"/>
  <c r="A616" i="2" s="1"/>
  <c r="E616" i="2" s="1"/>
  <c r="A617" i="2" s="1"/>
  <c r="E617" i="2" s="1"/>
  <c r="A618" i="2" s="1"/>
  <c r="E618" i="2" s="1"/>
  <c r="A619" i="2" s="1"/>
  <c r="E619" i="2" s="1"/>
  <c r="A620" i="2" s="1"/>
  <c r="E620" i="2" s="1"/>
  <c r="A621" i="2" s="1"/>
  <c r="E621" i="2" s="1"/>
  <c r="A622" i="2" s="1"/>
  <c r="E622" i="2" s="1"/>
  <c r="A623" i="2" s="1"/>
  <c r="E623" i="2" s="1"/>
  <c r="A624" i="2" s="1"/>
  <c r="E624" i="2" s="1"/>
  <c r="A625" i="2" s="1"/>
  <c r="E625" i="2" s="1"/>
  <c r="A626" i="2" s="1"/>
  <c r="E626" i="2" s="1"/>
  <c r="A627" i="2" s="1"/>
  <c r="E627" i="2" s="1"/>
  <c r="A628" i="2" s="1"/>
  <c r="E628" i="2" s="1"/>
  <c r="A629" i="2" s="1"/>
  <c r="E629" i="2" s="1"/>
  <c r="A630" i="2" s="1"/>
  <c r="E630" i="2" s="1"/>
  <c r="A631" i="2" s="1"/>
  <c r="E631" i="2" s="1"/>
  <c r="A632" i="2" s="1"/>
  <c r="E632" i="2" s="1"/>
  <c r="A633" i="2" s="1"/>
  <c r="E633" i="2" s="1"/>
  <c r="A634" i="2" s="1"/>
  <c r="E634" i="2" s="1"/>
  <c r="A635" i="2" s="1"/>
  <c r="D7" i="1"/>
  <c r="G6" i="1"/>
  <c r="A8" i="1"/>
  <c r="H3" i="10" l="1"/>
  <c r="I2" i="10" s="1"/>
  <c r="G1" i="10"/>
  <c r="J4" i="10"/>
  <c r="G5" i="10"/>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E635" i="2"/>
  <c r="A636" i="2" s="1"/>
  <c r="E636" i="2" s="1"/>
  <c r="A637" i="2" s="1"/>
  <c r="E637" i="2" s="1"/>
  <c r="A638" i="2" s="1"/>
  <c r="E638" i="2" s="1"/>
  <c r="A639" i="2" s="1"/>
  <c r="E639" i="2" s="1"/>
  <c r="A640" i="2" s="1"/>
  <c r="E640" i="2" s="1"/>
  <c r="A641" i="2" s="1"/>
  <c r="E641" i="2" s="1"/>
  <c r="A642" i="2" s="1"/>
  <c r="E642" i="2" s="1"/>
  <c r="A643" i="2" s="1"/>
  <c r="E643" i="2" s="1"/>
  <c r="A644" i="2" s="1"/>
  <c r="E644" i="2" s="1"/>
  <c r="A645" i="2" s="1"/>
  <c r="A9" i="1"/>
  <c r="D8" i="1"/>
  <c r="G7" i="1"/>
  <c r="J6" i="1"/>
  <c r="K3" i="10" l="1"/>
  <c r="L2" i="10" s="1"/>
  <c r="J1" i="10"/>
  <c r="J5" i="10"/>
  <c r="J6" i="10" s="1"/>
  <c r="J7" i="10" s="1"/>
  <c r="J8" i="10" s="1"/>
  <c r="J9" i="10" s="1"/>
  <c r="J10" i="10" s="1"/>
  <c r="J11" i="10" s="1"/>
  <c r="J12" i="10" s="1"/>
  <c r="J13" i="10" s="1"/>
  <c r="J14" i="10" s="1"/>
  <c r="J15" i="10" s="1"/>
  <c r="J16" i="10" s="1"/>
  <c r="J17" i="10" s="1"/>
  <c r="J18" i="10" s="1"/>
  <c r="J19" i="10" s="1"/>
  <c r="J20" i="10" s="1"/>
  <c r="J21" i="10" s="1"/>
  <c r="J22" i="10" s="1"/>
  <c r="J23" i="10" s="1"/>
  <c r="J24" i="10" s="1"/>
  <c r="J25" i="10" s="1"/>
  <c r="J26" i="10" s="1"/>
  <c r="J27" i="10" s="1"/>
  <c r="J28" i="10" s="1"/>
  <c r="M4" i="10"/>
  <c r="E645" i="2"/>
  <c r="A646" i="2" s="1"/>
  <c r="E646" i="2" s="1"/>
  <c r="A647" i="2" s="1"/>
  <c r="E647" i="2" s="1"/>
  <c r="A648" i="2" s="1"/>
  <c r="E648" i="2" s="1"/>
  <c r="A649" i="2" s="1"/>
  <c r="E649" i="2" s="1"/>
  <c r="A650" i="2" s="1"/>
  <c r="D9" i="1"/>
  <c r="M6" i="1"/>
  <c r="J7" i="1"/>
  <c r="G8" i="1"/>
  <c r="A10" i="1"/>
  <c r="P4" i="10" l="1"/>
  <c r="N3" i="10"/>
  <c r="O2" i="10" s="1"/>
  <c r="M1" i="10"/>
  <c r="M5" i="10"/>
  <c r="M6" i="10" s="1"/>
  <c r="M7" i="10" s="1"/>
  <c r="M8" i="10" s="1"/>
  <c r="M9" i="10" s="1"/>
  <c r="M10" i="10" s="1"/>
  <c r="M11" i="10" s="1"/>
  <c r="M12" i="10" s="1"/>
  <c r="M13" i="10" s="1"/>
  <c r="M14" i="10" s="1"/>
  <c r="M15" i="10" s="1"/>
  <c r="M16" i="10" s="1"/>
  <c r="M17" i="10" s="1"/>
  <c r="M18" i="10" s="1"/>
  <c r="M19" i="10" s="1"/>
  <c r="M20" i="10" s="1"/>
  <c r="M21" i="10" s="1"/>
  <c r="M22" i="10" s="1"/>
  <c r="M23" i="10" s="1"/>
  <c r="M24" i="10" s="1"/>
  <c r="M25" i="10" s="1"/>
  <c r="M26" i="10" s="1"/>
  <c r="M27" i="10" s="1"/>
  <c r="M28" i="10" s="1"/>
  <c r="E650" i="2"/>
  <c r="A651" i="2" s="1"/>
  <c r="E651" i="2" s="1"/>
  <c r="A652" i="2" s="1"/>
  <c r="E652" i="2" s="1"/>
  <c r="A653" i="2" s="1"/>
  <c r="D10" i="1"/>
  <c r="G9" i="1"/>
  <c r="P6" i="1"/>
  <c r="M7" i="1"/>
  <c r="A11" i="1"/>
  <c r="J8" i="1"/>
  <c r="P1" i="10" l="1"/>
  <c r="Q3" i="10"/>
  <c r="R2" i="10" s="1"/>
  <c r="S4" i="10"/>
  <c r="P5" i="10"/>
  <c r="P6" i="10" s="1"/>
  <c r="P7" i="10" s="1"/>
  <c r="P8" i="10" s="1"/>
  <c r="P9" i="10" s="1"/>
  <c r="P10" i="10" s="1"/>
  <c r="P11" i="10" s="1"/>
  <c r="P12" i="10" s="1"/>
  <c r="P13" i="10" s="1"/>
  <c r="P14" i="10" s="1"/>
  <c r="P15" i="10" s="1"/>
  <c r="P16" i="10" s="1"/>
  <c r="P17" i="10" s="1"/>
  <c r="P18" i="10" s="1"/>
  <c r="P19" i="10" s="1"/>
  <c r="P20" i="10" s="1"/>
  <c r="P21" i="10" s="1"/>
  <c r="P22" i="10" s="1"/>
  <c r="P23" i="10" s="1"/>
  <c r="P24" i="10" s="1"/>
  <c r="P25" i="10" s="1"/>
  <c r="P26" i="10" s="1"/>
  <c r="P27" i="10" s="1"/>
  <c r="P28" i="10" s="1"/>
  <c r="E653" i="2"/>
  <c r="A654" i="2" s="1"/>
  <c r="G10" i="1"/>
  <c r="M8" i="1"/>
  <c r="S6" i="1"/>
  <c r="P7" i="1"/>
  <c r="J9" i="1"/>
  <c r="A12" i="1"/>
  <c r="D11" i="1"/>
  <c r="T3" i="10" l="1"/>
  <c r="U2" i="10" s="1"/>
  <c r="S1" i="10"/>
  <c r="V4" i="10"/>
  <c r="S5" i="10"/>
  <c r="E654" i="2"/>
  <c r="A655" i="2" s="1"/>
  <c r="E8" i="10" s="1"/>
  <c r="K22" i="10"/>
  <c r="A13" i="1"/>
  <c r="G11" i="1"/>
  <c r="J10" i="1"/>
  <c r="P8" i="1"/>
  <c r="D12" i="1"/>
  <c r="M9" i="1"/>
  <c r="V6" i="1"/>
  <c r="S7" i="1"/>
  <c r="N8" i="1" l="1"/>
  <c r="K25" i="10"/>
  <c r="Q28" i="10"/>
  <c r="K5" i="10"/>
  <c r="Q10" i="10"/>
  <c r="Q12" i="10"/>
  <c r="N5" i="10"/>
  <c r="B22" i="10"/>
  <c r="K9" i="10"/>
  <c r="B10" i="1"/>
  <c r="E8" i="1"/>
  <c r="H16" i="10"/>
  <c r="K9" i="1"/>
  <c r="K7" i="10"/>
  <c r="B21" i="10"/>
  <c r="B8" i="10"/>
  <c r="E10" i="10"/>
  <c r="B25" i="10"/>
  <c r="N21" i="10"/>
  <c r="H10" i="1"/>
  <c r="N24" i="10"/>
  <c r="B14" i="10"/>
  <c r="E19" i="10"/>
  <c r="K15" i="10"/>
  <c r="H7" i="10"/>
  <c r="N22" i="10"/>
  <c r="B9" i="1"/>
  <c r="K12" i="10"/>
  <c r="K16" i="10"/>
  <c r="Q15" i="10"/>
  <c r="H15" i="10"/>
  <c r="N14" i="10"/>
  <c r="N23" i="10"/>
  <c r="E26" i="10"/>
  <c r="N12" i="10"/>
  <c r="B13" i="10"/>
  <c r="B19" i="10"/>
  <c r="Q24" i="10"/>
  <c r="B27" i="10"/>
  <c r="H27" i="10"/>
  <c r="Q21" i="10"/>
  <c r="N20" i="10"/>
  <c r="N8" i="10"/>
  <c r="K10" i="10"/>
  <c r="N25" i="10"/>
  <c r="K24" i="10"/>
  <c r="E13" i="10"/>
  <c r="Q22" i="10"/>
  <c r="K8" i="10"/>
  <c r="E22" i="10"/>
  <c r="E15" i="10"/>
  <c r="E28" i="10"/>
  <c r="B7" i="1"/>
  <c r="H21" i="10"/>
  <c r="N27" i="10"/>
  <c r="B9" i="10"/>
  <c r="Q27" i="10"/>
  <c r="H22" i="10"/>
  <c r="Q6" i="10"/>
  <c r="H11" i="10"/>
  <c r="N6" i="10"/>
  <c r="N28" i="10"/>
  <c r="K6" i="10"/>
  <c r="E18" i="10"/>
  <c r="H9" i="10"/>
  <c r="H23" i="10"/>
  <c r="E20" i="10"/>
  <c r="H17" i="10"/>
  <c r="N17" i="10"/>
  <c r="N16" i="10"/>
  <c r="E7" i="10"/>
  <c r="Q16" i="10"/>
  <c r="N11" i="10"/>
  <c r="H6" i="10"/>
  <c r="B18" i="10"/>
  <c r="B11" i="10"/>
  <c r="Q9" i="10"/>
  <c r="B26" i="10"/>
  <c r="H20" i="10"/>
  <c r="E12" i="10"/>
  <c r="H14" i="10"/>
  <c r="N9" i="10"/>
  <c r="Q5" i="10"/>
  <c r="B12" i="10"/>
  <c r="H8" i="10"/>
  <c r="B24" i="10"/>
  <c r="B8" i="1"/>
  <c r="E25" i="10"/>
  <c r="B17" i="10"/>
  <c r="S6" i="10"/>
  <c r="S7" i="10" s="1"/>
  <c r="T5" i="10"/>
  <c r="E11" i="1"/>
  <c r="Q14" i="10"/>
  <c r="E23" i="10"/>
  <c r="B5" i="10"/>
  <c r="Q17" i="10"/>
  <c r="E9" i="1"/>
  <c r="B23" i="10"/>
  <c r="H13" i="10"/>
  <c r="Q8" i="10"/>
  <c r="Q18" i="10"/>
  <c r="H26" i="10"/>
  <c r="E9" i="10"/>
  <c r="E27" i="10"/>
  <c r="B12" i="1"/>
  <c r="B28" i="10"/>
  <c r="E5" i="10"/>
  <c r="H28" i="10"/>
  <c r="E16" i="10"/>
  <c r="H8" i="1"/>
  <c r="Q7" i="10"/>
  <c r="N10" i="10"/>
  <c r="B15" i="10"/>
  <c r="B10" i="10"/>
  <c r="B7" i="10"/>
  <c r="E6" i="10"/>
  <c r="K20" i="10"/>
  <c r="E24" i="10"/>
  <c r="H10" i="10"/>
  <c r="B20" i="10"/>
  <c r="W3" i="10"/>
  <c r="X2" i="10" s="1"/>
  <c r="Y4" i="10"/>
  <c r="V1" i="10"/>
  <c r="V5" i="10"/>
  <c r="V6" i="10" s="1"/>
  <c r="E655" i="2"/>
  <c r="K19" i="10"/>
  <c r="E17" i="10"/>
  <c r="E14" i="10"/>
  <c r="E10" i="1"/>
  <c r="N19" i="10"/>
  <c r="H25" i="10"/>
  <c r="N26" i="10"/>
  <c r="K26" i="10"/>
  <c r="K21" i="10"/>
  <c r="K27" i="10"/>
  <c r="H19" i="10"/>
  <c r="B16" i="10"/>
  <c r="H18" i="10"/>
  <c r="K17" i="10"/>
  <c r="H12" i="10"/>
  <c r="H24" i="10"/>
  <c r="W5" i="10"/>
  <c r="K23" i="10"/>
  <c r="N18" i="10"/>
  <c r="K13" i="10"/>
  <c r="K11" i="10"/>
  <c r="H5" i="10"/>
  <c r="Q26" i="10"/>
  <c r="K28" i="10"/>
  <c r="Q20" i="10"/>
  <c r="N13" i="10"/>
  <c r="K14" i="10"/>
  <c r="N7" i="10"/>
  <c r="E21" i="10"/>
  <c r="Q23" i="10"/>
  <c r="Q25" i="10"/>
  <c r="N15" i="10"/>
  <c r="T6" i="10"/>
  <c r="B6" i="10"/>
  <c r="K18" i="10"/>
  <c r="E11" i="10"/>
  <c r="Q13" i="10"/>
  <c r="Q11" i="10"/>
  <c r="Q19" i="10"/>
  <c r="H9" i="1"/>
  <c r="B11" i="1"/>
  <c r="K8" i="1"/>
  <c r="H11" i="1"/>
  <c r="G12" i="1"/>
  <c r="J11" i="1"/>
  <c r="K10" i="1"/>
  <c r="V7" i="1"/>
  <c r="Y6" i="1"/>
  <c r="N9" i="1"/>
  <c r="M10" i="1"/>
  <c r="E12" i="1"/>
  <c r="D13" i="1"/>
  <c r="A14" i="1"/>
  <c r="B13" i="1"/>
  <c r="S8" i="1"/>
  <c r="Q8" i="1"/>
  <c r="P9" i="1"/>
  <c r="AB4" i="10" l="1"/>
  <c r="Y5" i="10"/>
  <c r="Z3" i="10"/>
  <c r="AA2" i="10" s="1"/>
  <c r="Y1" i="10"/>
  <c r="S8" i="10"/>
  <c r="T7" i="10"/>
  <c r="V7" i="10"/>
  <c r="W6" i="10"/>
  <c r="AB6" i="1"/>
  <c r="Y7" i="1"/>
  <c r="A15" i="1"/>
  <c r="B14" i="1"/>
  <c r="E13" i="1"/>
  <c r="D14" i="1"/>
  <c r="K11" i="1"/>
  <c r="J12" i="1"/>
  <c r="Q9" i="1"/>
  <c r="P10" i="1"/>
  <c r="M11" i="1"/>
  <c r="N10" i="1"/>
  <c r="H12" i="1"/>
  <c r="G13" i="1"/>
  <c r="V8" i="1"/>
  <c r="T8" i="1"/>
  <c r="S9" i="1"/>
  <c r="V8" i="10" l="1"/>
  <c r="W7" i="10"/>
  <c r="S9" i="10"/>
  <c r="T8" i="10"/>
  <c r="Y6" i="10"/>
  <c r="Z5" i="10"/>
  <c r="AC3" i="10"/>
  <c r="AD2" i="10" s="1"/>
  <c r="AB5" i="10"/>
  <c r="AB1" i="10"/>
  <c r="AE4" i="10"/>
  <c r="W8" i="1"/>
  <c r="V9" i="1"/>
  <c r="H13" i="1"/>
  <c r="G14" i="1"/>
  <c r="D15" i="1"/>
  <c r="E14" i="1"/>
  <c r="AE6" i="1"/>
  <c r="AB7" i="1"/>
  <c r="S10" i="1"/>
  <c r="T9" i="1"/>
  <c r="N11" i="1"/>
  <c r="M12" i="1"/>
  <c r="B15" i="1"/>
  <c r="A16" i="1"/>
  <c r="P11" i="1"/>
  <c r="Q10" i="1"/>
  <c r="J13" i="1"/>
  <c r="K12" i="1"/>
  <c r="Y8" i="1"/>
  <c r="Y7" i="10" l="1"/>
  <c r="Z6" i="10"/>
  <c r="AB6" i="10"/>
  <c r="AC5" i="10"/>
  <c r="S10" i="10"/>
  <c r="T9" i="10"/>
  <c r="AF3" i="10"/>
  <c r="AG2" i="10" s="1"/>
  <c r="AE5" i="10"/>
  <c r="AH4" i="10"/>
  <c r="AE1" i="10"/>
  <c r="V9" i="10"/>
  <c r="W8" i="10"/>
  <c r="G15" i="1"/>
  <c r="H14" i="1"/>
  <c r="K13" i="1"/>
  <c r="J14" i="1"/>
  <c r="Q11" i="1"/>
  <c r="P12" i="1"/>
  <c r="Z8" i="1"/>
  <c r="Y9" i="1"/>
  <c r="B16" i="1"/>
  <c r="A17" i="1"/>
  <c r="AB8" i="1"/>
  <c r="M13" i="1"/>
  <c r="N12" i="1"/>
  <c r="E15" i="1"/>
  <c r="D16" i="1"/>
  <c r="AH6" i="1"/>
  <c r="AE7" i="1"/>
  <c r="S11" i="1"/>
  <c r="T10" i="1"/>
  <c r="V10" i="1"/>
  <c r="W9" i="1"/>
  <c r="AE6" i="10" l="1"/>
  <c r="AF5" i="10"/>
  <c r="V10" i="10"/>
  <c r="W9" i="10"/>
  <c r="S11" i="10"/>
  <c r="T10" i="10"/>
  <c r="AB7" i="10"/>
  <c r="AC6" i="10"/>
  <c r="AK4" i="10"/>
  <c r="AH1" i="10"/>
  <c r="AI3" i="10"/>
  <c r="AJ2" i="10" s="1"/>
  <c r="AH5" i="10"/>
  <c r="Y8" i="10"/>
  <c r="Z7" i="10"/>
  <c r="K14" i="1"/>
  <c r="J15" i="1"/>
  <c r="AE8" i="1"/>
  <c r="Q12" i="1"/>
  <c r="P13" i="1"/>
  <c r="M14" i="1"/>
  <c r="N13" i="1"/>
  <c r="W10" i="1"/>
  <c r="V11" i="1"/>
  <c r="S12" i="1"/>
  <c r="T11" i="1"/>
  <c r="AC8" i="1"/>
  <c r="AB9" i="1"/>
  <c r="B17" i="1"/>
  <c r="A18" i="1"/>
  <c r="AH7" i="1"/>
  <c r="H15" i="1"/>
  <c r="G16" i="1"/>
  <c r="D17" i="1"/>
  <c r="E16" i="1"/>
  <c r="Y10" i="1"/>
  <c r="Z9" i="1"/>
  <c r="S12" i="10" l="1"/>
  <c r="T11" i="10"/>
  <c r="AB8" i="10"/>
  <c r="AC7" i="10"/>
  <c r="Y9" i="10"/>
  <c r="Z8" i="10"/>
  <c r="AH6" i="10"/>
  <c r="AI5" i="10"/>
  <c r="V11" i="10"/>
  <c r="W10" i="10"/>
  <c r="AK5" i="10"/>
  <c r="AN4" i="10"/>
  <c r="AK1" i="10"/>
  <c r="AL3" i="10"/>
  <c r="AM2" i="10" s="1"/>
  <c r="AE7" i="10"/>
  <c r="AF6" i="10"/>
  <c r="D18" i="1"/>
  <c r="E17" i="1"/>
  <c r="Y11" i="1"/>
  <c r="Z10" i="1"/>
  <c r="N14" i="1"/>
  <c r="M15" i="1"/>
  <c r="AB10" i="1"/>
  <c r="AC9" i="1"/>
  <c r="P14" i="1"/>
  <c r="Q13" i="1"/>
  <c r="G17" i="1"/>
  <c r="H16" i="1"/>
  <c r="AF8" i="1"/>
  <c r="AE9" i="1"/>
  <c r="S13" i="1"/>
  <c r="T12" i="1"/>
  <c r="AH8" i="1"/>
  <c r="V12" i="1"/>
  <c r="W11" i="1"/>
  <c r="K15" i="1"/>
  <c r="J16" i="1"/>
  <c r="A19" i="1"/>
  <c r="B18" i="1"/>
  <c r="AE8" i="10" l="1"/>
  <c r="AF7" i="10"/>
  <c r="AH7" i="10"/>
  <c r="AI6" i="10"/>
  <c r="Y10" i="10"/>
  <c r="Z9" i="10"/>
  <c r="AK6" i="10"/>
  <c r="AL5" i="10"/>
  <c r="AB9" i="10"/>
  <c r="AC8" i="10"/>
  <c r="AO3" i="10"/>
  <c r="AP2" i="10" s="1"/>
  <c r="AQ4" i="10"/>
  <c r="AN1" i="10"/>
  <c r="AN5" i="10"/>
  <c r="V12" i="10"/>
  <c r="W11" i="10"/>
  <c r="S13" i="10"/>
  <c r="T12" i="10"/>
  <c r="H17" i="1"/>
  <c r="G18" i="1"/>
  <c r="AH9" i="1"/>
  <c r="AI8" i="1"/>
  <c r="W12" i="1"/>
  <c r="V13" i="1"/>
  <c r="Q14" i="1"/>
  <c r="P15" i="1"/>
  <c r="Z11" i="1"/>
  <c r="Y12" i="1"/>
  <c r="N15" i="1"/>
  <c r="M16" i="1"/>
  <c r="B19" i="1"/>
  <c r="A20" i="1"/>
  <c r="T13" i="1"/>
  <c r="S14" i="1"/>
  <c r="K16" i="1"/>
  <c r="J17" i="1"/>
  <c r="AF9" i="1"/>
  <c r="AE10" i="1"/>
  <c r="AC10" i="1"/>
  <c r="AB11" i="1"/>
  <c r="E18" i="1"/>
  <c r="D19" i="1"/>
  <c r="V13" i="10" l="1"/>
  <c r="W12" i="10"/>
  <c r="AK7" i="10"/>
  <c r="AL6" i="10"/>
  <c r="AN6" i="10"/>
  <c r="AO5" i="10"/>
  <c r="Y11" i="10"/>
  <c r="Z10" i="10"/>
  <c r="AQ1" i="10"/>
  <c r="AQ5" i="10"/>
  <c r="AT4" i="10"/>
  <c r="AR3" i="10"/>
  <c r="AS2" i="10" s="1"/>
  <c r="AH8" i="10"/>
  <c r="AI7" i="10"/>
  <c r="S14" i="10"/>
  <c r="T13" i="10"/>
  <c r="AB10" i="10"/>
  <c r="AC9" i="10"/>
  <c r="AE9" i="10"/>
  <c r="AF8" i="10"/>
  <c r="D20" i="1"/>
  <c r="E19" i="1"/>
  <c r="AB12" i="1"/>
  <c r="AC11" i="1"/>
  <c r="A21" i="1"/>
  <c r="B20" i="1"/>
  <c r="W13" i="1"/>
  <c r="V14" i="1"/>
  <c r="AF10" i="1"/>
  <c r="AE11" i="1"/>
  <c r="N16" i="1"/>
  <c r="M17" i="1"/>
  <c r="AI9" i="1"/>
  <c r="AH10" i="1"/>
  <c r="S15" i="1"/>
  <c r="T14" i="1"/>
  <c r="Q15" i="1"/>
  <c r="P16" i="1"/>
  <c r="J18" i="1"/>
  <c r="K17" i="1"/>
  <c r="Z12" i="1"/>
  <c r="Y13" i="1"/>
  <c r="H18" i="1"/>
  <c r="G19" i="1"/>
  <c r="AN7" i="10" l="1"/>
  <c r="AO6" i="10"/>
  <c r="S15" i="10"/>
  <c r="T14" i="10"/>
  <c r="Y12" i="10"/>
  <c r="Z11" i="10"/>
  <c r="AQ6" i="10"/>
  <c r="AR5" i="10"/>
  <c r="AH9" i="10"/>
  <c r="AI8" i="10"/>
  <c r="AE10" i="10"/>
  <c r="AF9" i="10"/>
  <c r="AW4" i="10"/>
  <c r="AT5" i="10"/>
  <c r="AU3" i="10"/>
  <c r="AV2" i="10" s="1"/>
  <c r="AT1" i="10"/>
  <c r="AK8" i="10"/>
  <c r="AL7" i="10"/>
  <c r="AB11" i="10"/>
  <c r="AC10" i="10"/>
  <c r="V14" i="10"/>
  <c r="W13" i="10"/>
  <c r="Z13" i="1"/>
  <c r="Y14" i="1"/>
  <c r="AI10" i="1"/>
  <c r="AH11" i="1"/>
  <c r="P17" i="1"/>
  <c r="Q16" i="1"/>
  <c r="AF11" i="1"/>
  <c r="AE12" i="1"/>
  <c r="H19" i="1"/>
  <c r="G20" i="1"/>
  <c r="W14" i="1"/>
  <c r="V15" i="1"/>
  <c r="T15" i="1"/>
  <c r="S16" i="1"/>
  <c r="A22" i="1"/>
  <c r="B21" i="1"/>
  <c r="M18" i="1"/>
  <c r="N17" i="1"/>
  <c r="J19" i="1"/>
  <c r="K18" i="1"/>
  <c r="AB13" i="1"/>
  <c r="AC12" i="1"/>
  <c r="E20" i="1"/>
  <c r="D21" i="1"/>
  <c r="V15" i="10" l="1"/>
  <c r="W14" i="10"/>
  <c r="Y13" i="10"/>
  <c r="Z12" i="10"/>
  <c r="AB12" i="10"/>
  <c r="AC11" i="10"/>
  <c r="S16" i="10"/>
  <c r="T15" i="10"/>
  <c r="AQ7" i="10"/>
  <c r="AR6" i="10"/>
  <c r="AT6" i="10"/>
  <c r="AU5" i="10"/>
  <c r="AW1" i="10"/>
  <c r="AZ4" i="10"/>
  <c r="AX3" i="10"/>
  <c r="AY2" i="10" s="1"/>
  <c r="AW5" i="10"/>
  <c r="AE11" i="10"/>
  <c r="AF10" i="10"/>
  <c r="AK9" i="10"/>
  <c r="AL8" i="10"/>
  <c r="AH10" i="10"/>
  <c r="AI9" i="10"/>
  <c r="AN8" i="10"/>
  <c r="AO7" i="10"/>
  <c r="P18" i="1"/>
  <c r="Q17" i="1"/>
  <c r="M19" i="1"/>
  <c r="N18" i="1"/>
  <c r="D22" i="1"/>
  <c r="E21" i="1"/>
  <c r="AE13" i="1"/>
  <c r="AF12" i="1"/>
  <c r="A23" i="1"/>
  <c r="B22" i="1"/>
  <c r="V16" i="1"/>
  <c r="W15" i="1"/>
  <c r="AI11" i="1"/>
  <c r="AH12" i="1"/>
  <c r="J20" i="1"/>
  <c r="K19" i="1"/>
  <c r="T16" i="1"/>
  <c r="S17" i="1"/>
  <c r="AC13" i="1"/>
  <c r="AB14" i="1"/>
  <c r="G21" i="1"/>
  <c r="H20" i="1"/>
  <c r="Z14" i="1"/>
  <c r="Y15" i="1"/>
  <c r="AW6" i="10" l="1"/>
  <c r="AX5" i="10"/>
  <c r="AN9" i="10"/>
  <c r="AO8" i="10"/>
  <c r="S17" i="10"/>
  <c r="T16" i="10"/>
  <c r="BC4" i="10"/>
  <c r="AZ1" i="10"/>
  <c r="BA3" i="10"/>
  <c r="BB2" i="10" s="1"/>
  <c r="AZ5" i="10"/>
  <c r="AH11" i="10"/>
  <c r="AI10" i="10"/>
  <c r="AB13" i="10"/>
  <c r="AC12" i="10"/>
  <c r="AK10" i="10"/>
  <c r="AL9" i="10"/>
  <c r="AT7" i="10"/>
  <c r="AU6" i="10"/>
  <c r="Y14" i="10"/>
  <c r="Z13" i="10"/>
  <c r="AE12" i="10"/>
  <c r="AF11" i="10"/>
  <c r="AQ8" i="10"/>
  <c r="AR7" i="10"/>
  <c r="V16" i="10"/>
  <c r="W15" i="10"/>
  <c r="H21" i="1"/>
  <c r="G22" i="1"/>
  <c r="E22" i="1"/>
  <c r="D23" i="1"/>
  <c r="AC14" i="1"/>
  <c r="AB15" i="1"/>
  <c r="S18" i="1"/>
  <c r="T17" i="1"/>
  <c r="Z15" i="1"/>
  <c r="Y16" i="1"/>
  <c r="AH13" i="1"/>
  <c r="AI12" i="1"/>
  <c r="K20" i="1"/>
  <c r="J21" i="1"/>
  <c r="W16" i="1"/>
  <c r="V17" i="1"/>
  <c r="M20" i="1"/>
  <c r="N19" i="1"/>
  <c r="AF13" i="1"/>
  <c r="AE14" i="1"/>
  <c r="B23" i="1"/>
  <c r="A24" i="1"/>
  <c r="Q18" i="1"/>
  <c r="P19" i="1"/>
  <c r="BD3" i="10" l="1"/>
  <c r="BE2" i="10" s="1"/>
  <c r="BC5" i="10"/>
  <c r="BC1" i="10"/>
  <c r="BF4" i="10"/>
  <c r="AQ9" i="10"/>
  <c r="AR8" i="10"/>
  <c r="AE13" i="10"/>
  <c r="AF12" i="10"/>
  <c r="S18" i="10"/>
  <c r="T17" i="10"/>
  <c r="Y15" i="10"/>
  <c r="Z14" i="10"/>
  <c r="AN10" i="10"/>
  <c r="AO9" i="10"/>
  <c r="AZ6" i="10"/>
  <c r="BA5" i="10"/>
  <c r="AK11" i="10"/>
  <c r="AL10" i="10"/>
  <c r="AB14" i="10"/>
  <c r="AC13" i="10"/>
  <c r="AH12" i="10"/>
  <c r="AI11" i="10"/>
  <c r="V17" i="10"/>
  <c r="W16" i="10"/>
  <c r="AT8" i="10"/>
  <c r="AU7" i="10"/>
  <c r="AW7" i="10"/>
  <c r="AX6" i="10"/>
  <c r="AE15" i="1"/>
  <c r="AF14" i="1"/>
  <c r="M21" i="1"/>
  <c r="N20" i="1"/>
  <c r="P20" i="1"/>
  <c r="Q19" i="1"/>
  <c r="V18" i="1"/>
  <c r="W17" i="1"/>
  <c r="AB16" i="1"/>
  <c r="AC15" i="1"/>
  <c r="D24" i="1"/>
  <c r="E23" i="1"/>
  <c r="AI13" i="1"/>
  <c r="AH14" i="1"/>
  <c r="S19" i="1"/>
  <c r="T18" i="1"/>
  <c r="B24" i="1"/>
  <c r="A25" i="1"/>
  <c r="J22" i="1"/>
  <c r="K21" i="1"/>
  <c r="Y17" i="1"/>
  <c r="Z16" i="1"/>
  <c r="G23" i="1"/>
  <c r="H22" i="1"/>
  <c r="AE14" i="10" l="1"/>
  <c r="AF13" i="10"/>
  <c r="AH13" i="10"/>
  <c r="AI12" i="10"/>
  <c r="V18" i="10"/>
  <c r="W17" i="10"/>
  <c r="AQ10" i="10"/>
  <c r="AR9" i="10"/>
  <c r="AW8" i="10"/>
  <c r="AX7" i="10"/>
  <c r="Y16" i="10"/>
  <c r="Z15" i="10"/>
  <c r="BC6" i="10"/>
  <c r="BD5" i="10"/>
  <c r="AZ7" i="10"/>
  <c r="BA6" i="10"/>
  <c r="AN11" i="10"/>
  <c r="AO10" i="10"/>
  <c r="BF1" i="10"/>
  <c r="BI4" i="10"/>
  <c r="BG3" i="10"/>
  <c r="BH2" i="10" s="1"/>
  <c r="BF5" i="10"/>
  <c r="AB15" i="10"/>
  <c r="AC14" i="10"/>
  <c r="AT9" i="10"/>
  <c r="AU8" i="10"/>
  <c r="AK12" i="10"/>
  <c r="AL11" i="10"/>
  <c r="S19" i="10"/>
  <c r="T18" i="10"/>
  <c r="AH15" i="1"/>
  <c r="AI14" i="1"/>
  <c r="Z17" i="1"/>
  <c r="Y18" i="1"/>
  <c r="A26" i="1"/>
  <c r="B25" i="1"/>
  <c r="T19" i="1"/>
  <c r="S20" i="1"/>
  <c r="Q20" i="1"/>
  <c r="P21" i="1"/>
  <c r="J23" i="1"/>
  <c r="K22" i="1"/>
  <c r="D25" i="1"/>
  <c r="E24" i="1"/>
  <c r="N21" i="1"/>
  <c r="M22" i="1"/>
  <c r="G24" i="1"/>
  <c r="H23" i="1"/>
  <c r="W18" i="1"/>
  <c r="V19" i="1"/>
  <c r="AB17" i="1"/>
  <c r="AC16" i="1"/>
  <c r="AF15" i="1"/>
  <c r="AE16" i="1"/>
  <c r="AB16" i="10" l="1"/>
  <c r="AC15" i="10"/>
  <c r="AQ11" i="10"/>
  <c r="AR10" i="10"/>
  <c r="AZ8" i="10"/>
  <c r="BA7" i="10"/>
  <c r="BF6" i="10"/>
  <c r="BG5" i="10"/>
  <c r="S20" i="10"/>
  <c r="T19" i="10"/>
  <c r="BC7" i="10"/>
  <c r="BD6" i="10"/>
  <c r="V19" i="10"/>
  <c r="W18" i="10"/>
  <c r="BI5" i="10"/>
  <c r="BL4" i="10"/>
  <c r="BJ3" i="10"/>
  <c r="BK2" i="10" s="1"/>
  <c r="BI1" i="10"/>
  <c r="AK13" i="10"/>
  <c r="AL12" i="10"/>
  <c r="Y17" i="10"/>
  <c r="Z16" i="10"/>
  <c r="AH14" i="10"/>
  <c r="AI13" i="10"/>
  <c r="AT10" i="10"/>
  <c r="AU9" i="10"/>
  <c r="AN12" i="10"/>
  <c r="AO11" i="10"/>
  <c r="AW9" i="10"/>
  <c r="AX8" i="10"/>
  <c r="AE15" i="10"/>
  <c r="AF14" i="10"/>
  <c r="E25" i="1"/>
  <c r="D26" i="1"/>
  <c r="B26" i="1"/>
  <c r="A27" i="1"/>
  <c r="P22" i="1"/>
  <c r="Q21" i="1"/>
  <c r="AE17" i="1"/>
  <c r="AF16" i="1"/>
  <c r="N22" i="1"/>
  <c r="M23" i="1"/>
  <c r="S21" i="1"/>
  <c r="T20" i="1"/>
  <c r="Z18" i="1"/>
  <c r="Y19" i="1"/>
  <c r="K23" i="1"/>
  <c r="J24" i="1"/>
  <c r="AC17" i="1"/>
  <c r="AB18" i="1"/>
  <c r="W19" i="1"/>
  <c r="V20" i="1"/>
  <c r="H24" i="1"/>
  <c r="G25" i="1"/>
  <c r="AI15" i="1"/>
  <c r="AH16" i="1"/>
  <c r="AW10" i="10" l="1"/>
  <c r="AX9" i="10"/>
  <c r="Y18" i="10"/>
  <c r="Z17" i="10"/>
  <c r="V20" i="10"/>
  <c r="W19" i="10"/>
  <c r="AZ9" i="10"/>
  <c r="BA8" i="10"/>
  <c r="BL5" i="10"/>
  <c r="BL1" i="10"/>
  <c r="BO4" i="10"/>
  <c r="BM3" i="10"/>
  <c r="BN2" i="10" s="1"/>
  <c r="AH15" i="10"/>
  <c r="AI14" i="10"/>
  <c r="BF7" i="10"/>
  <c r="BG6" i="10"/>
  <c r="AK14" i="10"/>
  <c r="AL13" i="10"/>
  <c r="AQ12" i="10"/>
  <c r="AR11" i="10"/>
  <c r="AE16" i="10"/>
  <c r="AF15" i="10"/>
  <c r="BI6" i="10"/>
  <c r="BJ5" i="10"/>
  <c r="AN13" i="10"/>
  <c r="AO12" i="10"/>
  <c r="BC8" i="10"/>
  <c r="BD7" i="10"/>
  <c r="AT11" i="10"/>
  <c r="AU10" i="10"/>
  <c r="S21" i="10"/>
  <c r="T20" i="10"/>
  <c r="AB17" i="10"/>
  <c r="AC16" i="10"/>
  <c r="Z19" i="1"/>
  <c r="Y20" i="1"/>
  <c r="AF17" i="1"/>
  <c r="AE18" i="1"/>
  <c r="G26" i="1"/>
  <c r="H25" i="1"/>
  <c r="A28" i="1"/>
  <c r="B27" i="1"/>
  <c r="Q22" i="1"/>
  <c r="P23" i="1"/>
  <c r="V21" i="1"/>
  <c r="W20" i="1"/>
  <c r="S22" i="1"/>
  <c r="T21" i="1"/>
  <c r="AB19" i="1"/>
  <c r="AC18" i="1"/>
  <c r="M24" i="1"/>
  <c r="N23" i="1"/>
  <c r="E26" i="1"/>
  <c r="D27" i="1"/>
  <c r="AH17" i="1"/>
  <c r="AI16" i="1"/>
  <c r="K24" i="1"/>
  <c r="J25" i="1"/>
  <c r="S22" i="10" l="1"/>
  <c r="T21" i="10"/>
  <c r="BI7" i="10"/>
  <c r="BJ6" i="10"/>
  <c r="BF8" i="10"/>
  <c r="BG7" i="10"/>
  <c r="AZ10" i="10"/>
  <c r="BA9" i="10"/>
  <c r="AT12" i="10"/>
  <c r="AU11" i="10"/>
  <c r="AE17" i="10"/>
  <c r="AF16" i="10"/>
  <c r="V21" i="10"/>
  <c r="W20" i="10"/>
  <c r="BC9" i="10"/>
  <c r="BD8" i="10"/>
  <c r="Y19" i="10"/>
  <c r="Z18" i="10"/>
  <c r="AH16" i="10"/>
  <c r="AI15" i="10"/>
  <c r="AQ13" i="10"/>
  <c r="AR12" i="10"/>
  <c r="BR4" i="10"/>
  <c r="BO1" i="10"/>
  <c r="BO5" i="10"/>
  <c r="BP3" i="10"/>
  <c r="BQ2" i="10" s="1"/>
  <c r="AB18" i="10"/>
  <c r="AC17" i="10"/>
  <c r="AN14" i="10"/>
  <c r="AO13" i="10"/>
  <c r="AK15" i="10"/>
  <c r="AL14" i="10"/>
  <c r="BL6" i="10"/>
  <c r="BM5" i="10"/>
  <c r="AW11" i="10"/>
  <c r="AX10" i="10"/>
  <c r="AH18" i="1"/>
  <c r="AI17" i="1"/>
  <c r="N24" i="1"/>
  <c r="M25" i="1"/>
  <c r="K25" i="1"/>
  <c r="J26" i="1"/>
  <c r="T22" i="1"/>
  <c r="S23" i="1"/>
  <c r="G27" i="1"/>
  <c r="H26" i="1"/>
  <c r="E27" i="1"/>
  <c r="D28" i="1"/>
  <c r="AE19" i="1"/>
  <c r="AF18" i="1"/>
  <c r="W21" i="1"/>
  <c r="V22" i="1"/>
  <c r="AC19" i="1"/>
  <c r="AB20" i="1"/>
  <c r="B28" i="1"/>
  <c r="A29" i="1"/>
  <c r="P24" i="1"/>
  <c r="Q23" i="1"/>
  <c r="Z20" i="1"/>
  <c r="Y21" i="1"/>
  <c r="AK16" i="10" l="1"/>
  <c r="AL15" i="10"/>
  <c r="AN15" i="10"/>
  <c r="AO14" i="10"/>
  <c r="AQ14" i="10"/>
  <c r="AR13" i="10"/>
  <c r="V22" i="10"/>
  <c r="W21" i="10"/>
  <c r="BF9" i="10"/>
  <c r="BG8" i="10"/>
  <c r="BR1" i="10"/>
  <c r="BU4" i="10"/>
  <c r="BR5" i="10"/>
  <c r="BS3" i="10"/>
  <c r="BT2" i="10" s="1"/>
  <c r="BC10" i="10"/>
  <c r="BD9" i="10"/>
  <c r="AW12" i="10"/>
  <c r="AX11" i="10"/>
  <c r="AB19" i="10"/>
  <c r="AC18" i="10"/>
  <c r="AE18" i="10"/>
  <c r="AF17" i="10"/>
  <c r="BI8" i="10"/>
  <c r="BJ7" i="10"/>
  <c r="AZ11" i="10"/>
  <c r="BA10" i="10"/>
  <c r="AH17" i="10"/>
  <c r="AI16" i="10"/>
  <c r="BL7" i="10"/>
  <c r="BM6" i="10"/>
  <c r="BO6" i="10"/>
  <c r="BP5" i="10"/>
  <c r="Y20" i="10"/>
  <c r="Z19" i="10"/>
  <c r="AT13" i="10"/>
  <c r="AU12" i="10"/>
  <c r="S23" i="10"/>
  <c r="T22" i="10"/>
  <c r="E28" i="1"/>
  <c r="D29" i="1"/>
  <c r="M26" i="1"/>
  <c r="N25" i="1"/>
  <c r="AC20" i="1"/>
  <c r="AB21" i="1"/>
  <c r="Y22" i="1"/>
  <c r="Z21" i="1"/>
  <c r="V23" i="1"/>
  <c r="W22" i="1"/>
  <c r="T23" i="1"/>
  <c r="S24" i="1"/>
  <c r="K26" i="1"/>
  <c r="J27" i="1"/>
  <c r="P25" i="1"/>
  <c r="Q24" i="1"/>
  <c r="AE20" i="1"/>
  <c r="AF19" i="1"/>
  <c r="A30" i="1"/>
  <c r="B29" i="1"/>
  <c r="G28" i="1"/>
  <c r="H27" i="1"/>
  <c r="AH19" i="1"/>
  <c r="AI18" i="1"/>
  <c r="S24" i="10" l="1"/>
  <c r="T23" i="10"/>
  <c r="AQ15" i="10"/>
  <c r="AR14" i="10"/>
  <c r="BI9" i="10"/>
  <c r="BJ8" i="10"/>
  <c r="V23" i="10"/>
  <c r="W22" i="10"/>
  <c r="AE19" i="10"/>
  <c r="AF18" i="10"/>
  <c r="BX4" i="10"/>
  <c r="BV3" i="10"/>
  <c r="BW2" i="10" s="1"/>
  <c r="BU5" i="10"/>
  <c r="BU1" i="10"/>
  <c r="AT14" i="10"/>
  <c r="AU13" i="10"/>
  <c r="AH18" i="10"/>
  <c r="AI17" i="10"/>
  <c r="AB20" i="10"/>
  <c r="AC19" i="10"/>
  <c r="AN16" i="10"/>
  <c r="AO15" i="10"/>
  <c r="BO7" i="10"/>
  <c r="BP6" i="10"/>
  <c r="BC11" i="10"/>
  <c r="BD10" i="10"/>
  <c r="BL8" i="10"/>
  <c r="BM7" i="10"/>
  <c r="BR6" i="10"/>
  <c r="BS5" i="10"/>
  <c r="Y21" i="10"/>
  <c r="Z20" i="10"/>
  <c r="AZ12" i="10"/>
  <c r="BA11" i="10"/>
  <c r="AW13" i="10"/>
  <c r="AX12" i="10"/>
  <c r="BF10" i="10"/>
  <c r="BG9" i="10"/>
  <c r="AK17" i="10"/>
  <c r="AL16" i="10"/>
  <c r="K27" i="1"/>
  <c r="J28" i="1"/>
  <c r="AC21" i="1"/>
  <c r="AB22" i="1"/>
  <c r="Q25" i="1"/>
  <c r="P26" i="1"/>
  <c r="S25" i="1"/>
  <c r="T24" i="1"/>
  <c r="B30" i="1"/>
  <c r="E7" i="1"/>
  <c r="N26" i="1"/>
  <c r="M27" i="1"/>
  <c r="AH20" i="1"/>
  <c r="AI19" i="1"/>
  <c r="Z22" i="1"/>
  <c r="Y23" i="1"/>
  <c r="G29" i="1"/>
  <c r="H28" i="1"/>
  <c r="D30" i="1"/>
  <c r="E29" i="1"/>
  <c r="AF20" i="1"/>
  <c r="AE21" i="1"/>
  <c r="W23" i="1"/>
  <c r="V24" i="1"/>
  <c r="BF11" i="10" l="1"/>
  <c r="BG10" i="10"/>
  <c r="BR7" i="10"/>
  <c r="BS6" i="10"/>
  <c r="AN17" i="10"/>
  <c r="AO16" i="10"/>
  <c r="BU6" i="10"/>
  <c r="BV5" i="10"/>
  <c r="BI10" i="10"/>
  <c r="BJ9" i="10"/>
  <c r="Y22" i="10"/>
  <c r="Z21" i="10"/>
  <c r="BO8" i="10"/>
  <c r="BP7" i="10"/>
  <c r="V24" i="10"/>
  <c r="W23" i="10"/>
  <c r="AW14" i="10"/>
  <c r="AX13" i="10"/>
  <c r="AB21" i="10"/>
  <c r="AC20" i="10"/>
  <c r="CA4" i="10"/>
  <c r="BX5" i="10"/>
  <c r="BY3" i="10"/>
  <c r="BZ2" i="10" s="1"/>
  <c r="BX1" i="10"/>
  <c r="AK18" i="10"/>
  <c r="AL17" i="10"/>
  <c r="AT15" i="10"/>
  <c r="AU14" i="10"/>
  <c r="BL9" i="10"/>
  <c r="BM8" i="10"/>
  <c r="AQ16" i="10"/>
  <c r="AR15" i="10"/>
  <c r="AZ13" i="10"/>
  <c r="BA12" i="10"/>
  <c r="BC12" i="10"/>
  <c r="BD11" i="10"/>
  <c r="AH19" i="10"/>
  <c r="AI18" i="10"/>
  <c r="AE20" i="10"/>
  <c r="AF19" i="10"/>
  <c r="S25" i="10"/>
  <c r="T24" i="10"/>
  <c r="G30" i="1"/>
  <c r="H29" i="1"/>
  <c r="W24" i="1"/>
  <c r="V25" i="1"/>
  <c r="Z23" i="1"/>
  <c r="Y24" i="1"/>
  <c r="S26" i="1"/>
  <c r="T25" i="1"/>
  <c r="AI20" i="1"/>
  <c r="AH21" i="1"/>
  <c r="AF21" i="1"/>
  <c r="AE22" i="1"/>
  <c r="P27" i="1"/>
  <c r="Q26" i="1"/>
  <c r="N27" i="1"/>
  <c r="M28" i="1"/>
  <c r="AC22" i="1"/>
  <c r="AB23" i="1"/>
  <c r="E30" i="1"/>
  <c r="H7" i="1"/>
  <c r="K28" i="1"/>
  <c r="J29" i="1"/>
  <c r="AE21" i="10" l="1"/>
  <c r="AF20" i="10"/>
  <c r="AQ17" i="10"/>
  <c r="AR16" i="10"/>
  <c r="V25" i="10"/>
  <c r="W24" i="10"/>
  <c r="BU7" i="10"/>
  <c r="BV6" i="10"/>
  <c r="BX6" i="10"/>
  <c r="BY5" i="10"/>
  <c r="BL10" i="10"/>
  <c r="BM9" i="10"/>
  <c r="BO9" i="10"/>
  <c r="BP8" i="10"/>
  <c r="AH20" i="10"/>
  <c r="AI19" i="10"/>
  <c r="CA1" i="10"/>
  <c r="CD4" i="10"/>
  <c r="CB3" i="10"/>
  <c r="CC2" i="10" s="1"/>
  <c r="CA5" i="10"/>
  <c r="AN18" i="10"/>
  <c r="AO17" i="10"/>
  <c r="BC13" i="10"/>
  <c r="BD12" i="10"/>
  <c r="AT16" i="10"/>
  <c r="AU15" i="10"/>
  <c r="AB22" i="10"/>
  <c r="AC21" i="10"/>
  <c r="Y23" i="10"/>
  <c r="Z22" i="10"/>
  <c r="BR8" i="10"/>
  <c r="BS7" i="10"/>
  <c r="S26" i="10"/>
  <c r="T25" i="10"/>
  <c r="AZ14" i="10"/>
  <c r="BA13" i="10"/>
  <c r="AK19" i="10"/>
  <c r="AL18" i="10"/>
  <c r="AW15" i="10"/>
  <c r="AX14" i="10"/>
  <c r="BI11" i="10"/>
  <c r="BJ10" i="10"/>
  <c r="BF12" i="10"/>
  <c r="BG11" i="10"/>
  <c r="T26" i="1"/>
  <c r="S27" i="1"/>
  <c r="J30" i="1"/>
  <c r="K29" i="1"/>
  <c r="Z24" i="1"/>
  <c r="Y25" i="1"/>
  <c r="N28" i="1"/>
  <c r="M29" i="1"/>
  <c r="AC23" i="1"/>
  <c r="AB24" i="1"/>
  <c r="AI21" i="1"/>
  <c r="AH22" i="1"/>
  <c r="Q27" i="1"/>
  <c r="P28" i="1"/>
  <c r="AE23" i="1"/>
  <c r="AF22" i="1"/>
  <c r="V26" i="1"/>
  <c r="W25" i="1"/>
  <c r="H30" i="1"/>
  <c r="K7" i="1"/>
  <c r="AW16" i="10" l="1"/>
  <c r="AX15" i="10"/>
  <c r="BR9" i="10"/>
  <c r="BS8" i="10"/>
  <c r="BC14" i="10"/>
  <c r="BD13" i="10"/>
  <c r="AH21" i="10"/>
  <c r="AI20" i="10"/>
  <c r="BU8" i="10"/>
  <c r="BV7" i="10"/>
  <c r="Y24" i="10"/>
  <c r="Z23" i="10"/>
  <c r="BO10" i="10"/>
  <c r="BP9" i="10"/>
  <c r="AK20" i="10"/>
  <c r="AL19" i="10"/>
  <c r="AN19" i="10"/>
  <c r="AO18" i="10"/>
  <c r="V26" i="10"/>
  <c r="W25" i="10"/>
  <c r="AZ15" i="10"/>
  <c r="BA14" i="10"/>
  <c r="AB23" i="10"/>
  <c r="AC22" i="10"/>
  <c r="BL11" i="10"/>
  <c r="BM10" i="10"/>
  <c r="CD1" i="10"/>
  <c r="CD5" i="10"/>
  <c r="CE3" i="10"/>
  <c r="CF2" i="10" s="1"/>
  <c r="CG4" i="10"/>
  <c r="CA6" i="10"/>
  <c r="CB5" i="10"/>
  <c r="BF13" i="10"/>
  <c r="BG12" i="10"/>
  <c r="AQ18" i="10"/>
  <c r="AR17" i="10"/>
  <c r="BI12" i="10"/>
  <c r="BJ11" i="10"/>
  <c r="S27" i="10"/>
  <c r="T26" i="10"/>
  <c r="AT17" i="10"/>
  <c r="AU16" i="10"/>
  <c r="BX7" i="10"/>
  <c r="BY6" i="10"/>
  <c r="AE22" i="10"/>
  <c r="AF21" i="10"/>
  <c r="N29" i="1"/>
  <c r="M30" i="1"/>
  <c r="AI22" i="1"/>
  <c r="AH23" i="1"/>
  <c r="AE24" i="1"/>
  <c r="AF23" i="1"/>
  <c r="Q28" i="1"/>
  <c r="P29" i="1"/>
  <c r="Z25" i="1"/>
  <c r="Y26" i="1"/>
  <c r="K30" i="1"/>
  <c r="N7" i="1"/>
  <c r="AB25" i="1"/>
  <c r="AC24" i="1"/>
  <c r="T27" i="1"/>
  <c r="S28" i="1"/>
  <c r="V27" i="1"/>
  <c r="W26" i="1"/>
  <c r="S28" i="10" l="1"/>
  <c r="T28" i="10" s="1"/>
  <c r="T27" i="10"/>
  <c r="CA7" i="10"/>
  <c r="CB6" i="10"/>
  <c r="AB24" i="10"/>
  <c r="AC23" i="10"/>
  <c r="AK21" i="10"/>
  <c r="AL20" i="10"/>
  <c r="AH22" i="10"/>
  <c r="AI21" i="10"/>
  <c r="CH3" i="10"/>
  <c r="CI2" i="10" s="1"/>
  <c r="CG1" i="10"/>
  <c r="CG5" i="10"/>
  <c r="CJ4" i="10"/>
  <c r="AE23" i="10"/>
  <c r="AF22" i="10"/>
  <c r="AZ16" i="10"/>
  <c r="BA15" i="10"/>
  <c r="BO11" i="10"/>
  <c r="BP10" i="10"/>
  <c r="BC15" i="10"/>
  <c r="BD14" i="10"/>
  <c r="CD6" i="10"/>
  <c r="CE5" i="10"/>
  <c r="BX8" i="10"/>
  <c r="BY7" i="10"/>
  <c r="AQ19" i="10"/>
  <c r="AR18" i="10"/>
  <c r="V27" i="10"/>
  <c r="W26" i="10"/>
  <c r="BR10" i="10"/>
  <c r="BS9" i="10"/>
  <c r="BI13" i="10"/>
  <c r="BJ12" i="10"/>
  <c r="Y25" i="10"/>
  <c r="Z24" i="10"/>
  <c r="AT18" i="10"/>
  <c r="AU17" i="10"/>
  <c r="BF14" i="10"/>
  <c r="BG13" i="10"/>
  <c r="BL12" i="10"/>
  <c r="BM11" i="10"/>
  <c r="AN20" i="10"/>
  <c r="AO19" i="10"/>
  <c r="BU9" i="10"/>
  <c r="BV8" i="10"/>
  <c r="AW17" i="10"/>
  <c r="AX16" i="10"/>
  <c r="AC25" i="1"/>
  <c r="AB26" i="1"/>
  <c r="AF24" i="1"/>
  <c r="AE25" i="1"/>
  <c r="AH24" i="1"/>
  <c r="AI23" i="1"/>
  <c r="W27" i="1"/>
  <c r="V28" i="1"/>
  <c r="S29" i="1"/>
  <c r="T28" i="1"/>
  <c r="P30" i="1"/>
  <c r="Q29" i="1"/>
  <c r="Z26" i="1"/>
  <c r="Y27" i="1"/>
  <c r="N30" i="1"/>
  <c r="Q7" i="1"/>
  <c r="AW18" i="10" l="1"/>
  <c r="AX17" i="10"/>
  <c r="BF15" i="10"/>
  <c r="BG14" i="10"/>
  <c r="BR11" i="10"/>
  <c r="BS10" i="10"/>
  <c r="CD7" i="10"/>
  <c r="CE6" i="10"/>
  <c r="AE24" i="10"/>
  <c r="AF23" i="10"/>
  <c r="AK22" i="10"/>
  <c r="AL21" i="10"/>
  <c r="CK3" i="10"/>
  <c r="CL2" i="10" s="1"/>
  <c r="CJ1" i="10"/>
  <c r="CJ5" i="10"/>
  <c r="CM4" i="10"/>
  <c r="BU10" i="10"/>
  <c r="BV9" i="10"/>
  <c r="AT19" i="10"/>
  <c r="AU18" i="10"/>
  <c r="V28" i="10"/>
  <c r="W28" i="10" s="1"/>
  <c r="W27" i="10"/>
  <c r="BC16" i="10"/>
  <c r="BD15" i="10"/>
  <c r="CG6" i="10"/>
  <c r="CH5" i="10"/>
  <c r="AB25" i="10"/>
  <c r="AC24" i="10"/>
  <c r="AN21" i="10"/>
  <c r="AO20" i="10"/>
  <c r="Y26" i="10"/>
  <c r="Z25" i="10"/>
  <c r="AQ20" i="10"/>
  <c r="AR19" i="10"/>
  <c r="BO12" i="10"/>
  <c r="BP11" i="10"/>
  <c r="CA8" i="10"/>
  <c r="CB7" i="10"/>
  <c r="BL13" i="10"/>
  <c r="BM12" i="10"/>
  <c r="BI14" i="10"/>
  <c r="BJ13" i="10"/>
  <c r="BX9" i="10"/>
  <c r="BY8" i="10"/>
  <c r="AZ17" i="10"/>
  <c r="BA16" i="10"/>
  <c r="AH23" i="10"/>
  <c r="AI22" i="10"/>
  <c r="W28" i="1"/>
  <c r="V29" i="1"/>
  <c r="Y28" i="1"/>
  <c r="Z27" i="1"/>
  <c r="AH25" i="1"/>
  <c r="AI24" i="1"/>
  <c r="AC26" i="1"/>
  <c r="AB27" i="1"/>
  <c r="AF25" i="1"/>
  <c r="AE26" i="1"/>
  <c r="Q30" i="1"/>
  <c r="T7" i="1"/>
  <c r="T29" i="1"/>
  <c r="S30" i="1"/>
  <c r="AH24" i="10" l="1"/>
  <c r="AI23" i="10"/>
  <c r="CA9" i="10"/>
  <c r="CB8" i="10"/>
  <c r="AN22" i="10"/>
  <c r="AO21" i="10"/>
  <c r="CM5" i="10"/>
  <c r="CM1" i="10"/>
  <c r="CN3" i="10"/>
  <c r="CO2" i="10" s="1"/>
  <c r="CP4" i="10"/>
  <c r="BR12" i="10"/>
  <c r="BS11" i="10"/>
  <c r="BL14" i="10"/>
  <c r="BM13" i="10"/>
  <c r="Y27" i="10"/>
  <c r="Z26" i="10"/>
  <c r="BC17" i="10"/>
  <c r="BD16" i="10"/>
  <c r="CJ6" i="10"/>
  <c r="CK5" i="10"/>
  <c r="CD8" i="10"/>
  <c r="CE7" i="10"/>
  <c r="AZ18" i="10"/>
  <c r="BA17" i="10"/>
  <c r="BX10" i="10"/>
  <c r="BY9" i="10"/>
  <c r="BO13" i="10"/>
  <c r="BP12" i="10"/>
  <c r="AB26" i="10"/>
  <c r="AC25" i="10"/>
  <c r="AT20" i="10"/>
  <c r="AU19" i="10"/>
  <c r="AK23" i="10"/>
  <c r="AL22" i="10"/>
  <c r="BF16" i="10"/>
  <c r="BG15" i="10"/>
  <c r="BI15" i="10"/>
  <c r="BJ14" i="10"/>
  <c r="AQ21" i="10"/>
  <c r="AR20" i="10"/>
  <c r="CG7" i="10"/>
  <c r="CH6" i="10"/>
  <c r="BU11" i="10"/>
  <c r="BV10" i="10"/>
  <c r="AE25" i="10"/>
  <c r="AF24" i="10"/>
  <c r="AW19" i="10"/>
  <c r="AX18" i="10"/>
  <c r="AI25" i="1"/>
  <c r="AH26" i="1"/>
  <c r="Z28" i="1"/>
  <c r="Y29" i="1"/>
  <c r="T30" i="1"/>
  <c r="W7" i="1"/>
  <c r="AE27" i="1"/>
  <c r="AF26" i="1"/>
  <c r="W29" i="1"/>
  <c r="V30" i="1"/>
  <c r="AC27" i="1"/>
  <c r="AB28" i="1"/>
  <c r="AW20" i="10" l="1"/>
  <c r="AX19" i="10"/>
  <c r="AQ22" i="10"/>
  <c r="AR21" i="10"/>
  <c r="AT21" i="10"/>
  <c r="AU20" i="10"/>
  <c r="AZ19" i="10"/>
  <c r="BA18" i="10"/>
  <c r="Y28" i="10"/>
  <c r="Z28" i="10" s="1"/>
  <c r="Z27" i="10"/>
  <c r="CM6" i="10"/>
  <c r="CN5" i="10"/>
  <c r="AE26" i="10"/>
  <c r="AF25" i="10"/>
  <c r="AB27" i="10"/>
  <c r="AC26" i="10"/>
  <c r="BL15" i="10"/>
  <c r="BM14" i="10"/>
  <c r="BU12" i="10"/>
  <c r="BV11" i="10"/>
  <c r="BO14" i="10"/>
  <c r="BP13" i="10"/>
  <c r="BR13" i="10"/>
  <c r="BS12" i="10"/>
  <c r="CP5" i="10"/>
  <c r="CP1" i="10"/>
  <c r="CQ3" i="10"/>
  <c r="CR2" i="10" s="1"/>
  <c r="CS4" i="10"/>
  <c r="BI16" i="10"/>
  <c r="BJ15" i="10"/>
  <c r="CD9" i="10"/>
  <c r="CE8" i="10"/>
  <c r="AN23" i="10"/>
  <c r="AO22" i="10"/>
  <c r="BF17" i="10"/>
  <c r="BG16" i="10"/>
  <c r="CJ7" i="10"/>
  <c r="CK6" i="10"/>
  <c r="CA10" i="10"/>
  <c r="CB9" i="10"/>
  <c r="CG8" i="10"/>
  <c r="CH7" i="10"/>
  <c r="AK24" i="10"/>
  <c r="AL23" i="10"/>
  <c r="BX11" i="10"/>
  <c r="BY10" i="10"/>
  <c r="BC18" i="10"/>
  <c r="BD17" i="10"/>
  <c r="AH25" i="10"/>
  <c r="AI24" i="10"/>
  <c r="AF27" i="1"/>
  <c r="AE28" i="1"/>
  <c r="AB29" i="1"/>
  <c r="AC28" i="1"/>
  <c r="Z29" i="1"/>
  <c r="Y30" i="1"/>
  <c r="W30" i="1"/>
  <c r="Z7" i="1"/>
  <c r="AI26" i="1"/>
  <c r="AH27" i="1"/>
  <c r="BC19" i="10" l="1"/>
  <c r="BD18" i="10"/>
  <c r="CA11" i="10"/>
  <c r="CB10" i="10"/>
  <c r="CD10" i="10"/>
  <c r="CE9" i="10"/>
  <c r="BR14" i="10"/>
  <c r="BS13" i="10"/>
  <c r="AB28" i="10"/>
  <c r="AC28" i="10" s="1"/>
  <c r="AC27" i="10"/>
  <c r="AZ20" i="10"/>
  <c r="BA19" i="10"/>
  <c r="BX12" i="10"/>
  <c r="BY11" i="10"/>
  <c r="CJ8" i="10"/>
  <c r="CK7" i="10"/>
  <c r="BO15" i="10"/>
  <c r="BP14" i="10"/>
  <c r="AT22" i="10"/>
  <c r="AU21" i="10"/>
  <c r="CS5" i="10"/>
  <c r="CV4" i="10"/>
  <c r="CT3" i="10"/>
  <c r="CU2" i="10" s="1"/>
  <c r="CS1" i="10"/>
  <c r="CM7" i="10"/>
  <c r="CN6" i="10"/>
  <c r="BI17" i="10"/>
  <c r="BJ16" i="10"/>
  <c r="AE27" i="10"/>
  <c r="AF26" i="10"/>
  <c r="AK25" i="10"/>
  <c r="AL24" i="10"/>
  <c r="BF18" i="10"/>
  <c r="BG17" i="10"/>
  <c r="BU13" i="10"/>
  <c r="BV12" i="10"/>
  <c r="AQ23" i="10"/>
  <c r="AR22" i="10"/>
  <c r="AH26" i="10"/>
  <c r="AI25" i="10"/>
  <c r="CG9" i="10"/>
  <c r="CH8" i="10"/>
  <c r="AN24" i="10"/>
  <c r="AO23" i="10"/>
  <c r="CP6" i="10"/>
  <c r="CQ5" i="10"/>
  <c r="BL16" i="10"/>
  <c r="BM15" i="10"/>
  <c r="AW21" i="10"/>
  <c r="AX20" i="10"/>
  <c r="Z30" i="1"/>
  <c r="AC7" i="1"/>
  <c r="AB30" i="1"/>
  <c r="AC29" i="1"/>
  <c r="AH28" i="1"/>
  <c r="AI27" i="1"/>
  <c r="AE29" i="1"/>
  <c r="AF28" i="1"/>
  <c r="BL17" i="10" l="1"/>
  <c r="BM16" i="10"/>
  <c r="AH27" i="10"/>
  <c r="AI26" i="10"/>
  <c r="AK26" i="10"/>
  <c r="AL25" i="10"/>
  <c r="CJ9" i="10"/>
  <c r="CK8" i="10"/>
  <c r="BR15" i="10"/>
  <c r="BS14" i="10"/>
  <c r="CV5" i="10"/>
  <c r="CW3" i="10"/>
  <c r="CX2" i="10" s="1"/>
  <c r="CV1" i="10"/>
  <c r="CY4" i="10"/>
  <c r="CP7" i="10"/>
  <c r="CQ6" i="10"/>
  <c r="AE28" i="10"/>
  <c r="AF28" i="10" s="1"/>
  <c r="AF27" i="10"/>
  <c r="CD11" i="10"/>
  <c r="CE10" i="10"/>
  <c r="BU14" i="10"/>
  <c r="BV13" i="10"/>
  <c r="AZ21" i="10"/>
  <c r="BA20" i="10"/>
  <c r="AQ24" i="10"/>
  <c r="AR23" i="10"/>
  <c r="CS6" i="10"/>
  <c r="CT5" i="10"/>
  <c r="BX13" i="10"/>
  <c r="BY12" i="10"/>
  <c r="AN25" i="10"/>
  <c r="AO24" i="10"/>
  <c r="BI18" i="10"/>
  <c r="BJ17" i="10"/>
  <c r="AT23" i="10"/>
  <c r="AU22" i="10"/>
  <c r="CA12" i="10"/>
  <c r="CB11" i="10"/>
  <c r="AW22" i="10"/>
  <c r="AX21" i="10"/>
  <c r="CG10" i="10"/>
  <c r="CH9" i="10"/>
  <c r="BF19" i="10"/>
  <c r="BG18" i="10"/>
  <c r="CM8" i="10"/>
  <c r="CN7" i="10"/>
  <c r="BO16" i="10"/>
  <c r="BP15" i="10"/>
  <c r="BC20" i="10"/>
  <c r="BD19" i="10"/>
  <c r="AC30" i="1"/>
  <c r="AF7" i="1"/>
  <c r="AF29" i="1"/>
  <c r="AE30" i="1"/>
  <c r="AH29" i="1"/>
  <c r="AI28" i="1"/>
  <c r="BO17" i="10" l="1"/>
  <c r="BP16" i="10"/>
  <c r="AW23" i="10"/>
  <c r="AX22" i="10"/>
  <c r="AN26" i="10"/>
  <c r="AO25" i="10"/>
  <c r="AZ22" i="10"/>
  <c r="BA21" i="10"/>
  <c r="CP8" i="10"/>
  <c r="CQ7" i="10"/>
  <c r="CJ10" i="10"/>
  <c r="CK9" i="10"/>
  <c r="CY1" i="10"/>
  <c r="DB4" i="10"/>
  <c r="CZ3" i="10"/>
  <c r="DA2" i="10" s="1"/>
  <c r="CY5" i="10"/>
  <c r="CM9" i="10"/>
  <c r="CN8" i="10"/>
  <c r="CA13" i="10"/>
  <c r="CB12" i="10"/>
  <c r="BU15" i="10"/>
  <c r="BV14" i="10"/>
  <c r="AK27" i="10"/>
  <c r="AL26" i="10"/>
  <c r="BX14" i="10"/>
  <c r="BY13" i="10"/>
  <c r="BF20" i="10"/>
  <c r="BG19" i="10"/>
  <c r="AT24" i="10"/>
  <c r="AU23" i="10"/>
  <c r="CS7" i="10"/>
  <c r="CT6" i="10"/>
  <c r="CD12" i="10"/>
  <c r="CE11" i="10"/>
  <c r="CV6" i="10"/>
  <c r="CW5" i="10"/>
  <c r="AH28" i="10"/>
  <c r="AI28" i="10" s="1"/>
  <c r="AI27" i="10"/>
  <c r="BC21" i="10"/>
  <c r="BD20" i="10"/>
  <c r="CG11" i="10"/>
  <c r="CH10" i="10"/>
  <c r="BI19" i="10"/>
  <c r="BJ18" i="10"/>
  <c r="AQ25" i="10"/>
  <c r="AR24" i="10"/>
  <c r="BR16" i="10"/>
  <c r="BS15" i="10"/>
  <c r="BL18" i="10"/>
  <c r="BM17" i="10"/>
  <c r="AI29" i="1"/>
  <c r="AH30" i="1"/>
  <c r="AI30" i="1" s="1"/>
  <c r="AF30" i="1"/>
  <c r="AI7" i="1"/>
  <c r="CY6" i="10" l="1"/>
  <c r="CZ5" i="10"/>
  <c r="BR17" i="10"/>
  <c r="BS16" i="10"/>
  <c r="BC22" i="10"/>
  <c r="BD21" i="10"/>
  <c r="CS8" i="10"/>
  <c r="CT7" i="10"/>
  <c r="AK28" i="10"/>
  <c r="AL28" i="10" s="1"/>
  <c r="AL27" i="10"/>
  <c r="AZ23" i="10"/>
  <c r="BA22" i="10"/>
  <c r="DB1" i="10"/>
  <c r="DC3" i="10"/>
  <c r="DD2" i="10" s="1"/>
  <c r="DE4" i="10"/>
  <c r="DB5" i="10"/>
  <c r="AQ26" i="10"/>
  <c r="AR25" i="10"/>
  <c r="AT25" i="10"/>
  <c r="AU24" i="10"/>
  <c r="BU16" i="10"/>
  <c r="BV15" i="10"/>
  <c r="AN27" i="10"/>
  <c r="AO26" i="10"/>
  <c r="BI20" i="10"/>
  <c r="BJ19" i="10"/>
  <c r="BF21" i="10"/>
  <c r="BG20" i="10"/>
  <c r="CA14" i="10"/>
  <c r="CB13" i="10"/>
  <c r="AW24" i="10"/>
  <c r="AX23" i="10"/>
  <c r="CV7" i="10"/>
  <c r="CW6" i="10"/>
  <c r="CJ11" i="10"/>
  <c r="CK10" i="10"/>
  <c r="BL19" i="10"/>
  <c r="BM18" i="10"/>
  <c r="CG12" i="10"/>
  <c r="CH11" i="10"/>
  <c r="CD13" i="10"/>
  <c r="CE12" i="10"/>
  <c r="BX15" i="10"/>
  <c r="BY14" i="10"/>
  <c r="CM10" i="10"/>
  <c r="CN9" i="10"/>
  <c r="CP9" i="10"/>
  <c r="CQ8" i="10"/>
  <c r="BO18" i="10"/>
  <c r="BP17" i="10"/>
  <c r="DB6" i="10" l="1"/>
  <c r="DC5" i="10"/>
  <c r="CP10" i="10"/>
  <c r="CQ9" i="10"/>
  <c r="CG13" i="10"/>
  <c r="CH12" i="10"/>
  <c r="AW25" i="10"/>
  <c r="AX24" i="10"/>
  <c r="AN28" i="10"/>
  <c r="AO28" i="10" s="1"/>
  <c r="AO27" i="10"/>
  <c r="DH4" i="10"/>
  <c r="DE5" i="10"/>
  <c r="DE1" i="10"/>
  <c r="DF3" i="10"/>
  <c r="DG2" i="10" s="1"/>
  <c r="CS9" i="10"/>
  <c r="CT8" i="10"/>
  <c r="CM11" i="10"/>
  <c r="CN10" i="10"/>
  <c r="CA15" i="10"/>
  <c r="CB14" i="10"/>
  <c r="BC23" i="10"/>
  <c r="BD22" i="10"/>
  <c r="BL20" i="10"/>
  <c r="BM19" i="10"/>
  <c r="BU17" i="10"/>
  <c r="BV16" i="10"/>
  <c r="BX16" i="10"/>
  <c r="BY15" i="10"/>
  <c r="CJ12" i="10"/>
  <c r="CK11" i="10"/>
  <c r="BF22" i="10"/>
  <c r="BG21" i="10"/>
  <c r="AT26" i="10"/>
  <c r="AU25" i="10"/>
  <c r="AZ24" i="10"/>
  <c r="BA23" i="10"/>
  <c r="BR18" i="10"/>
  <c r="BS17" i="10"/>
  <c r="BO19" i="10"/>
  <c r="BP18" i="10"/>
  <c r="CD14" i="10"/>
  <c r="CE13" i="10"/>
  <c r="CV8" i="10"/>
  <c r="CW7" i="10"/>
  <c r="BI21" i="10"/>
  <c r="BJ20" i="10"/>
  <c r="AQ27" i="10"/>
  <c r="AR26" i="10"/>
  <c r="CY7" i="10"/>
  <c r="CZ6" i="10"/>
  <c r="AQ28" i="10" l="1"/>
  <c r="AR28" i="10" s="1"/>
  <c r="AR27" i="10"/>
  <c r="BO20" i="10"/>
  <c r="BP19" i="10"/>
  <c r="BF23" i="10"/>
  <c r="BG22" i="10"/>
  <c r="BL21" i="10"/>
  <c r="BM20" i="10"/>
  <c r="CS10" i="10"/>
  <c r="CT9" i="10"/>
  <c r="AW26" i="10"/>
  <c r="AX25" i="10"/>
  <c r="BI22" i="10"/>
  <c r="BJ21" i="10"/>
  <c r="BR19" i="10"/>
  <c r="BS18" i="10"/>
  <c r="CJ13" i="10"/>
  <c r="CK12" i="10"/>
  <c r="BC24" i="10"/>
  <c r="BD23" i="10"/>
  <c r="CG14" i="10"/>
  <c r="CH13" i="10"/>
  <c r="DE6" i="10"/>
  <c r="DF5" i="10"/>
  <c r="CV9" i="10"/>
  <c r="CW8" i="10"/>
  <c r="AZ25" i="10"/>
  <c r="BA24" i="10"/>
  <c r="CA16" i="10"/>
  <c r="CB15" i="10"/>
  <c r="DI3" i="10"/>
  <c r="DJ2" i="10" s="1"/>
  <c r="DK4" i="10"/>
  <c r="DH5" i="10"/>
  <c r="DH1" i="10"/>
  <c r="CP11" i="10"/>
  <c r="CQ10" i="10"/>
  <c r="BX17" i="10"/>
  <c r="BY16" i="10"/>
  <c r="CY8" i="10"/>
  <c r="CZ7" i="10"/>
  <c r="CD15" i="10"/>
  <c r="CE14" i="10"/>
  <c r="AT27" i="10"/>
  <c r="AU26" i="10"/>
  <c r="BU18" i="10"/>
  <c r="BV17" i="10"/>
  <c r="CM12" i="10"/>
  <c r="CN11" i="10"/>
  <c r="DB7" i="10"/>
  <c r="DC6" i="10"/>
  <c r="CY9" i="10" l="1"/>
  <c r="CZ8" i="10"/>
  <c r="DE7" i="10"/>
  <c r="DF6" i="10"/>
  <c r="BL22" i="10"/>
  <c r="BM21" i="10"/>
  <c r="BX18" i="10"/>
  <c r="BY17" i="10"/>
  <c r="CG15" i="10"/>
  <c r="CH14" i="10"/>
  <c r="BF24" i="10"/>
  <c r="BG23" i="10"/>
  <c r="DK1" i="10"/>
  <c r="DK5" i="10"/>
  <c r="DL3" i="10"/>
  <c r="DM2" i="10" s="1"/>
  <c r="DN4" i="10"/>
  <c r="CM13" i="10"/>
  <c r="CN12" i="10"/>
  <c r="BR20" i="10"/>
  <c r="BS19" i="10"/>
  <c r="BU19" i="10"/>
  <c r="BV18" i="10"/>
  <c r="CA17" i="10"/>
  <c r="CB16" i="10"/>
  <c r="BI23" i="10"/>
  <c r="BJ22" i="10"/>
  <c r="CP12" i="10"/>
  <c r="CQ11" i="10"/>
  <c r="BC25" i="10"/>
  <c r="BD24" i="10"/>
  <c r="AW27" i="10"/>
  <c r="AX26" i="10"/>
  <c r="AT28" i="10"/>
  <c r="AU28" i="10" s="1"/>
  <c r="AU27" i="10"/>
  <c r="AZ26" i="10"/>
  <c r="BA25" i="10"/>
  <c r="BO21" i="10"/>
  <c r="BP20" i="10"/>
  <c r="DB8" i="10"/>
  <c r="DC7" i="10"/>
  <c r="CD16" i="10"/>
  <c r="CE15" i="10"/>
  <c r="DH6" i="10"/>
  <c r="DI5" i="10"/>
  <c r="CV10" i="10"/>
  <c r="CW9" i="10"/>
  <c r="CJ14" i="10"/>
  <c r="CK13" i="10"/>
  <c r="CS11" i="10"/>
  <c r="CT10" i="10"/>
  <c r="CJ15" i="10" l="1"/>
  <c r="CK14" i="10"/>
  <c r="DB9" i="10"/>
  <c r="DC8" i="10"/>
  <c r="AW28" i="10"/>
  <c r="AX28" i="10" s="1"/>
  <c r="AX27" i="10"/>
  <c r="CA18" i="10"/>
  <c r="CB17" i="10"/>
  <c r="BX19" i="10"/>
  <c r="BY18" i="10"/>
  <c r="DO3" i="10"/>
  <c r="DP2" i="10" s="1"/>
  <c r="DN5" i="10"/>
  <c r="DQ4" i="10"/>
  <c r="DN1" i="10"/>
  <c r="DK6" i="10"/>
  <c r="DL5" i="10"/>
  <c r="CV11" i="10"/>
  <c r="CW10" i="10"/>
  <c r="BC26" i="10"/>
  <c r="BD25" i="10"/>
  <c r="BL23" i="10"/>
  <c r="BM22" i="10"/>
  <c r="AZ27" i="10"/>
  <c r="BA26" i="10"/>
  <c r="CP13" i="10"/>
  <c r="CQ12" i="10"/>
  <c r="BR21" i="10"/>
  <c r="BS20" i="10"/>
  <c r="BF25" i="10"/>
  <c r="BG24" i="10"/>
  <c r="DE8" i="10"/>
  <c r="DF7" i="10"/>
  <c r="BO22" i="10"/>
  <c r="BP21" i="10"/>
  <c r="BU20" i="10"/>
  <c r="BV19" i="10"/>
  <c r="DH7" i="10"/>
  <c r="DI6" i="10"/>
  <c r="CS12" i="10"/>
  <c r="CT11" i="10"/>
  <c r="CD17" i="10"/>
  <c r="CE16" i="10"/>
  <c r="BI24" i="10"/>
  <c r="BJ23" i="10"/>
  <c r="CM14" i="10"/>
  <c r="CN13" i="10"/>
  <c r="CG16" i="10"/>
  <c r="CH15" i="10"/>
  <c r="CY10" i="10"/>
  <c r="CZ9" i="10"/>
  <c r="DE9" i="10" l="1"/>
  <c r="DF8" i="10"/>
  <c r="CM15" i="10"/>
  <c r="CN14" i="10"/>
  <c r="BF26" i="10"/>
  <c r="BG25" i="10"/>
  <c r="DT4" i="10"/>
  <c r="DQ5" i="10"/>
  <c r="DQ1" i="10"/>
  <c r="DR3" i="10"/>
  <c r="DS2" i="10" s="1"/>
  <c r="DN6" i="10"/>
  <c r="DO5" i="10"/>
  <c r="BC27" i="10"/>
  <c r="BD26" i="10"/>
  <c r="CG17" i="10"/>
  <c r="CH16" i="10"/>
  <c r="DH8" i="10"/>
  <c r="DI7" i="10"/>
  <c r="BL24" i="10"/>
  <c r="BM23" i="10"/>
  <c r="BI25" i="10"/>
  <c r="BJ24" i="10"/>
  <c r="BU21" i="10"/>
  <c r="BV20" i="10"/>
  <c r="BR22" i="10"/>
  <c r="BS21" i="10"/>
  <c r="DB10" i="10"/>
  <c r="DC9" i="10"/>
  <c r="CS13" i="10"/>
  <c r="CT12" i="10"/>
  <c r="AZ28" i="10"/>
  <c r="BA28" i="10" s="1"/>
  <c r="BA27" i="10"/>
  <c r="DK7" i="10"/>
  <c r="DL6" i="10"/>
  <c r="CA19" i="10"/>
  <c r="CB18" i="10"/>
  <c r="CY11" i="10"/>
  <c r="CZ10" i="10"/>
  <c r="CD18" i="10"/>
  <c r="CE17" i="10"/>
  <c r="BO23" i="10"/>
  <c r="BP22" i="10"/>
  <c r="CP14" i="10"/>
  <c r="CQ13" i="10"/>
  <c r="CV12" i="10"/>
  <c r="CW11" i="10"/>
  <c r="BX20" i="10"/>
  <c r="BY19" i="10"/>
  <c r="CJ16" i="10"/>
  <c r="CK15" i="10"/>
  <c r="BX21" i="10" l="1"/>
  <c r="BY20" i="10"/>
  <c r="CD19" i="10"/>
  <c r="CE18" i="10"/>
  <c r="BU22" i="10"/>
  <c r="BV21" i="10"/>
  <c r="CG18" i="10"/>
  <c r="CH17" i="10"/>
  <c r="DQ6" i="10"/>
  <c r="DR5" i="10"/>
  <c r="DU3" i="10"/>
  <c r="DV2" i="10" s="1"/>
  <c r="DW4" i="10"/>
  <c r="DT5" i="10"/>
  <c r="DT1" i="10"/>
  <c r="CP15" i="10"/>
  <c r="CQ14" i="10"/>
  <c r="CA20" i="10"/>
  <c r="CB19" i="10"/>
  <c r="DB11" i="10"/>
  <c r="DC10" i="10"/>
  <c r="BL25" i="10"/>
  <c r="BM24" i="10"/>
  <c r="DN7" i="10"/>
  <c r="DO6" i="10"/>
  <c r="CM16" i="10"/>
  <c r="CN15" i="10"/>
  <c r="CV13" i="10"/>
  <c r="CW12" i="10"/>
  <c r="CY12" i="10"/>
  <c r="CZ11" i="10"/>
  <c r="CS14" i="10"/>
  <c r="CT13" i="10"/>
  <c r="BI26" i="10"/>
  <c r="BJ25" i="10"/>
  <c r="BC28" i="10"/>
  <c r="BD28" i="10" s="1"/>
  <c r="BD27" i="10"/>
  <c r="BF27" i="10"/>
  <c r="BG26" i="10"/>
  <c r="CJ17" i="10"/>
  <c r="CK16" i="10"/>
  <c r="BO24" i="10"/>
  <c r="BP23" i="10"/>
  <c r="DK8" i="10"/>
  <c r="DL7" i="10"/>
  <c r="BR23" i="10"/>
  <c r="BS22" i="10"/>
  <c r="DH9" i="10"/>
  <c r="DI8" i="10"/>
  <c r="DE10" i="10"/>
  <c r="DF9" i="10"/>
  <c r="BF28" i="10" l="1"/>
  <c r="BG28" i="10" s="1"/>
  <c r="BG27" i="10"/>
  <c r="CY13" i="10"/>
  <c r="CZ12" i="10"/>
  <c r="DX3" i="10"/>
  <c r="DW5" i="10"/>
  <c r="DZ4" i="10"/>
  <c r="DW1" i="10"/>
  <c r="DB12" i="10"/>
  <c r="DC11" i="10"/>
  <c r="CD20" i="10"/>
  <c r="CE19" i="10"/>
  <c r="DH10" i="10"/>
  <c r="DI9" i="10"/>
  <c r="CJ18" i="10"/>
  <c r="CK17" i="10"/>
  <c r="CS15" i="10"/>
  <c r="CT14" i="10"/>
  <c r="DN8" i="10"/>
  <c r="DO7" i="10"/>
  <c r="CP16" i="10"/>
  <c r="CQ15" i="10"/>
  <c r="CG19" i="10"/>
  <c r="CH18" i="10"/>
  <c r="BR24" i="10"/>
  <c r="BS23" i="10"/>
  <c r="BL26" i="10"/>
  <c r="BM25" i="10"/>
  <c r="DT6" i="10"/>
  <c r="DU5" i="10"/>
  <c r="BU23" i="10"/>
  <c r="BV22" i="10"/>
  <c r="DK9" i="10"/>
  <c r="DL8" i="10"/>
  <c r="CV14" i="10"/>
  <c r="CW13" i="10"/>
  <c r="DE11" i="10"/>
  <c r="DF10" i="10"/>
  <c r="BO25" i="10"/>
  <c r="BP24" i="10"/>
  <c r="BI27" i="10"/>
  <c r="BJ26" i="10"/>
  <c r="CM17" i="10"/>
  <c r="CN16" i="10"/>
  <c r="CA21" i="10"/>
  <c r="CB20" i="10"/>
  <c r="DQ7" i="10"/>
  <c r="DR6" i="10"/>
  <c r="BX22" i="10"/>
  <c r="BY21" i="10"/>
  <c r="DW6" i="10" l="1"/>
  <c r="DX5" i="10"/>
  <c r="CA22" i="10"/>
  <c r="CB21" i="10"/>
  <c r="DT7" i="10"/>
  <c r="DU6" i="10"/>
  <c r="DH11" i="10"/>
  <c r="DI10" i="10"/>
  <c r="DQ8" i="10"/>
  <c r="DR7" i="10"/>
  <c r="BO26" i="10"/>
  <c r="BP25" i="10"/>
  <c r="BU24" i="10"/>
  <c r="BV23" i="10"/>
  <c r="CG20" i="10"/>
  <c r="CH19" i="10"/>
  <c r="CJ19" i="10"/>
  <c r="CK18" i="10"/>
  <c r="EC4" i="10"/>
  <c r="EA3" i="10"/>
  <c r="EB2" i="10" s="1"/>
  <c r="DZ1" i="10"/>
  <c r="DZ5" i="10"/>
  <c r="A51" i="1"/>
  <c r="A60" i="1"/>
  <c r="A59" i="1"/>
  <c r="A58" i="1"/>
  <c r="A53" i="1"/>
  <c r="A62" i="1"/>
  <c r="A56" i="1"/>
  <c r="A50" i="1"/>
  <c r="A54" i="1"/>
  <c r="A57" i="1"/>
  <c r="A61" i="1"/>
  <c r="A55" i="1"/>
  <c r="A52" i="1"/>
  <c r="D59" i="1"/>
  <c r="D55" i="1"/>
  <c r="D58" i="1"/>
  <c r="D54" i="1"/>
  <c r="D60" i="1"/>
  <c r="D52" i="1"/>
  <c r="D56" i="1"/>
  <c r="D53" i="1"/>
  <c r="D61" i="1"/>
  <c r="D50" i="1"/>
  <c r="D62" i="1"/>
  <c r="D57" i="1"/>
  <c r="D51" i="1"/>
  <c r="G56" i="1"/>
  <c r="G52" i="1"/>
  <c r="G62" i="1"/>
  <c r="G51" i="1"/>
  <c r="G50" i="1"/>
  <c r="G59" i="1"/>
  <c r="G61" i="1"/>
  <c r="G57" i="1"/>
  <c r="G53" i="1"/>
  <c r="G55" i="1"/>
  <c r="G54" i="1"/>
  <c r="G60" i="1"/>
  <c r="G58" i="1"/>
  <c r="J59" i="1"/>
  <c r="J51" i="1"/>
  <c r="J62" i="1"/>
  <c r="J56" i="1"/>
  <c r="J57" i="1"/>
  <c r="J52" i="1"/>
  <c r="J50" i="1"/>
  <c r="J61" i="1"/>
  <c r="J55" i="1"/>
  <c r="J54" i="1"/>
  <c r="J53" i="1"/>
  <c r="J58" i="1"/>
  <c r="J60" i="1"/>
  <c r="M56" i="1"/>
  <c r="M55" i="1"/>
  <c r="M61" i="1"/>
  <c r="M57" i="1"/>
  <c r="M53" i="1"/>
  <c r="M52" i="1"/>
  <c r="M58" i="1"/>
  <c r="M54" i="1"/>
  <c r="M59" i="1"/>
  <c r="M50" i="1"/>
  <c r="M60" i="1"/>
  <c r="M51" i="1"/>
  <c r="M62" i="1"/>
  <c r="P62" i="1"/>
  <c r="P57" i="1"/>
  <c r="P51" i="1"/>
  <c r="P50" i="1"/>
  <c r="P58" i="1"/>
  <c r="P54" i="1"/>
  <c r="P61" i="1"/>
  <c r="P55" i="1"/>
  <c r="P60" i="1"/>
  <c r="P52" i="1"/>
  <c r="P59" i="1"/>
  <c r="P53" i="1"/>
  <c r="P56" i="1"/>
  <c r="S56" i="1"/>
  <c r="S62" i="1"/>
  <c r="S52" i="1"/>
  <c r="S54" i="1"/>
  <c r="S58" i="1"/>
  <c r="S61" i="1"/>
  <c r="S50" i="1"/>
  <c r="S51" i="1"/>
  <c r="S55" i="1"/>
  <c r="S60" i="1"/>
  <c r="S59" i="1"/>
  <c r="S57" i="1"/>
  <c r="S53" i="1"/>
  <c r="V58" i="1"/>
  <c r="V59" i="1"/>
  <c r="V51" i="1"/>
  <c r="V62" i="1"/>
  <c r="V61" i="1"/>
  <c r="V56" i="1"/>
  <c r="V53" i="1"/>
  <c r="V54" i="1"/>
  <c r="V50" i="1"/>
  <c r="V55" i="1"/>
  <c r="V52" i="1"/>
  <c r="V57" i="1"/>
  <c r="V60" i="1"/>
  <c r="Y52" i="1"/>
  <c r="Y61" i="1"/>
  <c r="Y53" i="1"/>
  <c r="Y56" i="1"/>
  <c r="Y54" i="1"/>
  <c r="Y60" i="1"/>
  <c r="Y57" i="1"/>
  <c r="Y50" i="1"/>
  <c r="Y51" i="1"/>
  <c r="Y59" i="1"/>
  <c r="Y58" i="1"/>
  <c r="Y62" i="1"/>
  <c r="Y55" i="1"/>
  <c r="AB54" i="1"/>
  <c r="AB50" i="1"/>
  <c r="AB60" i="1"/>
  <c r="AB52" i="1"/>
  <c r="AB55" i="1"/>
  <c r="AB56" i="1"/>
  <c r="AB59" i="1"/>
  <c r="AB51" i="1"/>
  <c r="AB53" i="1"/>
  <c r="AB61" i="1"/>
  <c r="AB58" i="1"/>
  <c r="AB57" i="1"/>
  <c r="AB62" i="1"/>
  <c r="AE57" i="1"/>
  <c r="AE50" i="1"/>
  <c r="AE62" i="1"/>
  <c r="AE53" i="1"/>
  <c r="AE54" i="1"/>
  <c r="AE58" i="1"/>
  <c r="AE51" i="1"/>
  <c r="AE56" i="1"/>
  <c r="AE52" i="1"/>
  <c r="AE55" i="1"/>
  <c r="AE61" i="1"/>
  <c r="AE59" i="1"/>
  <c r="AE60" i="1"/>
  <c r="AH61" i="1"/>
  <c r="AH60" i="1"/>
  <c r="AH52" i="1"/>
  <c r="AH58" i="1"/>
  <c r="AH57" i="1"/>
  <c r="AH54" i="1"/>
  <c r="AH55" i="1"/>
  <c r="AH59" i="1"/>
  <c r="AH50" i="1"/>
  <c r="AH62" i="1"/>
  <c r="AH56" i="1"/>
  <c r="AH51" i="1"/>
  <c r="AH53" i="1"/>
  <c r="CV15" i="10"/>
  <c r="CW14" i="10"/>
  <c r="CD21" i="10"/>
  <c r="CE20" i="10"/>
  <c r="DE12" i="10"/>
  <c r="DF11" i="10"/>
  <c r="CP17" i="10"/>
  <c r="CQ16" i="10"/>
  <c r="DY2" i="10"/>
  <c r="B60" i="1"/>
  <c r="B53" i="1"/>
  <c r="B54" i="1"/>
  <c r="B56" i="1"/>
  <c r="B52" i="1"/>
  <c r="B68" i="1"/>
  <c r="B55" i="1"/>
  <c r="B51" i="1"/>
  <c r="B58" i="1"/>
  <c r="B57" i="1"/>
  <c r="B62" i="1"/>
  <c r="B59" i="1"/>
  <c r="B61" i="1"/>
  <c r="B50" i="1"/>
  <c r="B67" i="1"/>
  <c r="E56" i="1"/>
  <c r="E61" i="1"/>
  <c r="E53" i="1"/>
  <c r="E57" i="1"/>
  <c r="E58" i="1"/>
  <c r="E50" i="1"/>
  <c r="E54" i="1"/>
  <c r="E59" i="1"/>
  <c r="E60" i="1"/>
  <c r="E51" i="1"/>
  <c r="E62" i="1"/>
  <c r="E55" i="1"/>
  <c r="E52" i="1"/>
  <c r="H55" i="1"/>
  <c r="H56" i="1"/>
  <c r="H53" i="1"/>
  <c r="H54" i="1"/>
  <c r="H61" i="1"/>
  <c r="H51" i="1"/>
  <c r="H60" i="1"/>
  <c r="H62" i="1"/>
  <c r="H57" i="1"/>
  <c r="H59" i="1"/>
  <c r="H50" i="1"/>
  <c r="H58" i="1"/>
  <c r="H52" i="1"/>
  <c r="K59" i="1"/>
  <c r="K51" i="1"/>
  <c r="K62" i="1"/>
  <c r="K54" i="1"/>
  <c r="K50" i="1"/>
  <c r="K55" i="1"/>
  <c r="K52" i="1"/>
  <c r="K53" i="1"/>
  <c r="K57" i="1"/>
  <c r="K61" i="1"/>
  <c r="K58" i="1"/>
  <c r="K56" i="1"/>
  <c r="K60" i="1"/>
  <c r="N60" i="1"/>
  <c r="N54" i="1"/>
  <c r="N62" i="1"/>
  <c r="N59" i="1"/>
  <c r="N51" i="1"/>
  <c r="N55" i="1"/>
  <c r="N52" i="1"/>
  <c r="N50" i="1"/>
  <c r="N57" i="1"/>
  <c r="N53" i="1"/>
  <c r="N61" i="1"/>
  <c r="N58" i="1"/>
  <c r="N56" i="1"/>
  <c r="Q50" i="1"/>
  <c r="Q53" i="1"/>
  <c r="Q58" i="1"/>
  <c r="Q62" i="1"/>
  <c r="Q55" i="1"/>
  <c r="Q56" i="1"/>
  <c r="Q57" i="1"/>
  <c r="Q54" i="1"/>
  <c r="Q52" i="1"/>
  <c r="Q51" i="1"/>
  <c r="Q61" i="1"/>
  <c r="Q59" i="1"/>
  <c r="Q60" i="1"/>
  <c r="T55" i="1"/>
  <c r="T61" i="1"/>
  <c r="T60" i="1"/>
  <c r="T52" i="1"/>
  <c r="T50" i="1"/>
  <c r="T53" i="1"/>
  <c r="T57" i="1"/>
  <c r="T59" i="1"/>
  <c r="T54" i="1"/>
  <c r="T62" i="1"/>
  <c r="T58" i="1"/>
  <c r="T51" i="1"/>
  <c r="T56" i="1"/>
  <c r="W62" i="1"/>
  <c r="W57" i="1"/>
  <c r="W52" i="1"/>
  <c r="W58" i="1"/>
  <c r="W60" i="1"/>
  <c r="W56" i="1"/>
  <c r="W59" i="1"/>
  <c r="W51" i="1"/>
  <c r="W61" i="1"/>
  <c r="W50" i="1"/>
  <c r="W55" i="1"/>
  <c r="W54" i="1"/>
  <c r="W53" i="1"/>
  <c r="Z55" i="1"/>
  <c r="Z51" i="1"/>
  <c r="Z52" i="1"/>
  <c r="Z61" i="1"/>
  <c r="Z60" i="1"/>
  <c r="Z62" i="1"/>
  <c r="Z57" i="1"/>
  <c r="Z53" i="1"/>
  <c r="Z56" i="1"/>
  <c r="Z50" i="1"/>
  <c r="Z59" i="1"/>
  <c r="Z58" i="1"/>
  <c r="Z54" i="1"/>
  <c r="AC56" i="1"/>
  <c r="AC62" i="1"/>
  <c r="AC54" i="1"/>
  <c r="AC52" i="1"/>
  <c r="AC61" i="1"/>
  <c r="AC58" i="1"/>
  <c r="AC51" i="1"/>
  <c r="AC60" i="1"/>
  <c r="AC55" i="1"/>
  <c r="AC57" i="1"/>
  <c r="AC53" i="1"/>
  <c r="AC59" i="1"/>
  <c r="AC50" i="1"/>
  <c r="AF61" i="1"/>
  <c r="AF58" i="1"/>
  <c r="AF51" i="1"/>
  <c r="AF50" i="1"/>
  <c r="AF62" i="1"/>
  <c r="AF57" i="1"/>
  <c r="AF60" i="1"/>
  <c r="AF55" i="1"/>
  <c r="AF54" i="1"/>
  <c r="AF53" i="1"/>
  <c r="AF52" i="1"/>
  <c r="AF56" i="1"/>
  <c r="AF59" i="1"/>
  <c r="AI61" i="1"/>
  <c r="AI50" i="1"/>
  <c r="AI62" i="1"/>
  <c r="AI59" i="1"/>
  <c r="AI58" i="1"/>
  <c r="AI53" i="1"/>
  <c r="AI57" i="1"/>
  <c r="AI51" i="1"/>
  <c r="AI60" i="1"/>
  <c r="AI52" i="1"/>
  <c r="AI55" i="1"/>
  <c r="AI56" i="1"/>
  <c r="AI54" i="1"/>
  <c r="CM18" i="10"/>
  <c r="CN17" i="10"/>
  <c r="BL27" i="10"/>
  <c r="BM26" i="10"/>
  <c r="DN9" i="10"/>
  <c r="DO8" i="10"/>
  <c r="CY14" i="10"/>
  <c r="CZ13" i="10"/>
  <c r="BX23" i="10"/>
  <c r="BY22" i="10"/>
  <c r="BI28" i="10"/>
  <c r="BJ28" i="10" s="1"/>
  <c r="BJ27" i="10"/>
  <c r="DK10" i="10"/>
  <c r="DL9" i="10"/>
  <c r="BR25" i="10"/>
  <c r="BS24" i="10"/>
  <c r="CS16" i="10"/>
  <c r="CT15" i="10"/>
  <c r="DB13" i="10"/>
  <c r="DC12" i="10"/>
  <c r="D63" i="1" l="1"/>
  <c r="CY15" i="10"/>
  <c r="CZ14" i="10"/>
  <c r="DE13" i="10"/>
  <c r="DF12" i="10"/>
  <c r="CG21" i="10"/>
  <c r="CH20" i="10"/>
  <c r="DH12" i="10"/>
  <c r="DI11" i="10"/>
  <c r="DK11" i="10"/>
  <c r="DL10" i="10"/>
  <c r="DN10" i="10"/>
  <c r="DO9" i="10"/>
  <c r="AH63" i="1"/>
  <c r="Y63" i="1"/>
  <c r="A63" i="1"/>
  <c r="DZ6" i="10"/>
  <c r="EA5" i="10"/>
  <c r="BR26" i="10"/>
  <c r="BS25" i="10"/>
  <c r="CD22" i="10"/>
  <c r="CE21" i="10"/>
  <c r="G63" i="1"/>
  <c r="BU25" i="10"/>
  <c r="BV24" i="10"/>
  <c r="BL28" i="10"/>
  <c r="BM28" i="10" s="1"/>
  <c r="BM27" i="10"/>
  <c r="M63" i="1"/>
  <c r="C57" i="1"/>
  <c r="C56" i="1"/>
  <c r="C60" i="1"/>
  <c r="C54" i="1"/>
  <c r="C59" i="1"/>
  <c r="C61" i="1"/>
  <c r="C58" i="1"/>
  <c r="C50" i="1"/>
  <c r="C53" i="1"/>
  <c r="C52" i="1"/>
  <c r="C62" i="1"/>
  <c r="C51" i="1"/>
  <c r="C55" i="1"/>
  <c r="F50" i="1"/>
  <c r="F60" i="1"/>
  <c r="F51" i="1"/>
  <c r="F61" i="1"/>
  <c r="F56" i="1"/>
  <c r="F62" i="1"/>
  <c r="F57" i="1"/>
  <c r="F52" i="1"/>
  <c r="F58" i="1"/>
  <c r="F53" i="1"/>
  <c r="F59" i="1"/>
  <c r="F54" i="1"/>
  <c r="F55" i="1"/>
  <c r="I52" i="1"/>
  <c r="I55" i="1"/>
  <c r="I57" i="1"/>
  <c r="I59" i="1"/>
  <c r="I58" i="1"/>
  <c r="I54" i="1"/>
  <c r="I62" i="1"/>
  <c r="I60" i="1"/>
  <c r="I53" i="1"/>
  <c r="I50" i="1"/>
  <c r="I61" i="1"/>
  <c r="I56" i="1"/>
  <c r="I51" i="1"/>
  <c r="L51" i="1"/>
  <c r="L59" i="1"/>
  <c r="L55" i="1"/>
  <c r="L57" i="1"/>
  <c r="L58" i="1"/>
  <c r="L52" i="1"/>
  <c r="L54" i="1"/>
  <c r="L62" i="1"/>
  <c r="L61" i="1"/>
  <c r="L53" i="1"/>
  <c r="L50" i="1"/>
  <c r="L56" i="1"/>
  <c r="L60" i="1"/>
  <c r="O56" i="1"/>
  <c r="O55" i="1"/>
  <c r="O61" i="1"/>
  <c r="O60" i="1"/>
  <c r="O58" i="1"/>
  <c r="O52" i="1"/>
  <c r="O51" i="1"/>
  <c r="O59" i="1"/>
  <c r="O62" i="1"/>
  <c r="O57" i="1"/>
  <c r="O53" i="1"/>
  <c r="O50" i="1"/>
  <c r="O54" i="1"/>
  <c r="R61" i="1"/>
  <c r="R54" i="1"/>
  <c r="R56" i="1"/>
  <c r="R53" i="1"/>
  <c r="R55" i="1"/>
  <c r="R50" i="1"/>
  <c r="R57" i="1"/>
  <c r="R51" i="1"/>
  <c r="R59" i="1"/>
  <c r="R60" i="1"/>
  <c r="R62" i="1"/>
  <c r="R52" i="1"/>
  <c r="R58" i="1"/>
  <c r="U56" i="1"/>
  <c r="U57" i="1"/>
  <c r="U61" i="1"/>
  <c r="U51" i="1"/>
  <c r="U60" i="1"/>
  <c r="U58" i="1"/>
  <c r="U62" i="1"/>
  <c r="U59" i="1"/>
  <c r="U55" i="1"/>
  <c r="U53" i="1"/>
  <c r="U50" i="1"/>
  <c r="U52" i="1"/>
  <c r="U54" i="1"/>
  <c r="X60" i="1"/>
  <c r="X54" i="1"/>
  <c r="X55" i="1"/>
  <c r="X53" i="1"/>
  <c r="X58" i="1"/>
  <c r="X62" i="1"/>
  <c r="X50" i="1"/>
  <c r="X57" i="1"/>
  <c r="X61" i="1"/>
  <c r="X52" i="1"/>
  <c r="X56" i="1"/>
  <c r="X51" i="1"/>
  <c r="X59" i="1"/>
  <c r="AA55" i="1"/>
  <c r="AA60" i="1"/>
  <c r="AA58" i="1"/>
  <c r="AA54" i="1"/>
  <c r="AA51" i="1"/>
  <c r="AA52" i="1"/>
  <c r="AA61" i="1"/>
  <c r="AA59" i="1"/>
  <c r="AA56" i="1"/>
  <c r="AA50" i="1"/>
  <c r="AA53" i="1"/>
  <c r="AA57" i="1"/>
  <c r="AA62" i="1"/>
  <c r="AD50" i="1"/>
  <c r="AD60" i="1"/>
  <c r="AD56" i="1"/>
  <c r="AD52" i="1"/>
  <c r="AD58" i="1"/>
  <c r="AD54" i="1"/>
  <c r="AD61" i="1"/>
  <c r="AD62" i="1"/>
  <c r="AD59" i="1"/>
  <c r="AD57" i="1"/>
  <c r="AD55" i="1"/>
  <c r="AD53" i="1"/>
  <c r="AD51" i="1"/>
  <c r="AG54" i="1"/>
  <c r="AG58" i="1"/>
  <c r="AG55" i="1"/>
  <c r="AG57" i="1"/>
  <c r="AG61" i="1"/>
  <c r="AG59" i="1"/>
  <c r="AG52" i="1"/>
  <c r="AG50" i="1"/>
  <c r="AG60" i="1"/>
  <c r="AG56" i="1"/>
  <c r="AG51" i="1"/>
  <c r="AG62" i="1"/>
  <c r="AG53" i="1"/>
  <c r="AJ51" i="1"/>
  <c r="AJ61" i="1"/>
  <c r="AJ57" i="1"/>
  <c r="AJ56" i="1"/>
  <c r="AJ52" i="1"/>
  <c r="AJ55" i="1"/>
  <c r="AJ50" i="1"/>
  <c r="AJ59" i="1"/>
  <c r="AJ53" i="1"/>
  <c r="AJ62" i="1"/>
  <c r="AJ60" i="1"/>
  <c r="AJ58" i="1"/>
  <c r="AJ54" i="1"/>
  <c r="CV16" i="10"/>
  <c r="CW15" i="10"/>
  <c r="S63" i="1"/>
  <c r="P63" i="1"/>
  <c r="EC5" i="10"/>
  <c r="EF4" i="10"/>
  <c r="ED3" i="10"/>
  <c r="EE2" i="10" s="1"/>
  <c r="EC1" i="10"/>
  <c r="BO27" i="10"/>
  <c r="BP26" i="10"/>
  <c r="CS17" i="10"/>
  <c r="CT16" i="10"/>
  <c r="BX24" i="10"/>
  <c r="BY23" i="10"/>
  <c r="CM19" i="10"/>
  <c r="CN18" i="10"/>
  <c r="AE63" i="1"/>
  <c r="V63" i="1"/>
  <c r="AB63" i="1"/>
  <c r="A47" i="1"/>
  <c r="A39" i="1"/>
  <c r="A33" i="1"/>
  <c r="A32" i="1"/>
  <c r="A37" i="1"/>
  <c r="A35" i="1"/>
  <c r="A43" i="1"/>
  <c r="A45" i="1"/>
  <c r="A44" i="1"/>
  <c r="A38" i="1"/>
  <c r="A46" i="1"/>
  <c r="A41" i="1"/>
  <c r="A48" i="1"/>
  <c r="A36" i="1"/>
  <c r="A42" i="1"/>
  <c r="A34" i="1"/>
  <c r="D42" i="1"/>
  <c r="D67" i="1"/>
  <c r="D34" i="1"/>
  <c r="D47" i="1"/>
  <c r="D32" i="1"/>
  <c r="D45" i="1"/>
  <c r="D44" i="1"/>
  <c r="D41" i="1"/>
  <c r="D68" i="1"/>
  <c r="D38" i="1"/>
  <c r="D35" i="1"/>
  <c r="D37" i="1"/>
  <c r="D36" i="1"/>
  <c r="D46" i="1"/>
  <c r="D48" i="1"/>
  <c r="D39" i="1"/>
  <c r="D43" i="1"/>
  <c r="D33" i="1"/>
  <c r="G48" i="1"/>
  <c r="G39" i="1"/>
  <c r="G35" i="1"/>
  <c r="G44" i="1"/>
  <c r="G47" i="1"/>
  <c r="G32" i="1"/>
  <c r="G43" i="1"/>
  <c r="G67" i="1"/>
  <c r="G38" i="1"/>
  <c r="G46" i="1"/>
  <c r="G41" i="1"/>
  <c r="G42" i="1"/>
  <c r="G34" i="1"/>
  <c r="G36" i="1"/>
  <c r="G33" i="1"/>
  <c r="G68" i="1"/>
  <c r="G45" i="1"/>
  <c r="G37" i="1"/>
  <c r="J33" i="1"/>
  <c r="J68" i="1"/>
  <c r="J38" i="1"/>
  <c r="J45" i="1"/>
  <c r="J35" i="1"/>
  <c r="J37" i="1"/>
  <c r="J44" i="1"/>
  <c r="J47" i="1"/>
  <c r="J67" i="1"/>
  <c r="J46" i="1"/>
  <c r="J36" i="1"/>
  <c r="J48" i="1"/>
  <c r="J39" i="1"/>
  <c r="J34" i="1"/>
  <c r="J32" i="1"/>
  <c r="J41" i="1"/>
  <c r="J42" i="1"/>
  <c r="J43" i="1"/>
  <c r="M44" i="1"/>
  <c r="M39" i="1"/>
  <c r="M68" i="1"/>
  <c r="M67" i="1"/>
  <c r="M47" i="1"/>
  <c r="M32" i="1"/>
  <c r="M34" i="1"/>
  <c r="M42" i="1"/>
  <c r="M41" i="1"/>
  <c r="M48" i="1"/>
  <c r="M33" i="1"/>
  <c r="M35" i="1"/>
  <c r="M37" i="1"/>
  <c r="M43" i="1"/>
  <c r="M36" i="1"/>
  <c r="M46" i="1"/>
  <c r="M38" i="1"/>
  <c r="M45" i="1"/>
  <c r="P48" i="1"/>
  <c r="P41" i="1"/>
  <c r="P32" i="1"/>
  <c r="P46" i="1"/>
  <c r="P37" i="1"/>
  <c r="P38" i="1"/>
  <c r="P39" i="1"/>
  <c r="P35" i="1"/>
  <c r="P43" i="1"/>
  <c r="P36" i="1"/>
  <c r="P33" i="1"/>
  <c r="P44" i="1"/>
  <c r="P45" i="1"/>
  <c r="P47" i="1"/>
  <c r="P68" i="1"/>
  <c r="P34" i="1"/>
  <c r="P67" i="1"/>
  <c r="P42" i="1"/>
  <c r="S47" i="1"/>
  <c r="S43" i="1"/>
  <c r="S34" i="1"/>
  <c r="S45" i="1"/>
  <c r="S35" i="1"/>
  <c r="S39" i="1"/>
  <c r="S36" i="1"/>
  <c r="S48" i="1"/>
  <c r="S42" i="1"/>
  <c r="S44" i="1"/>
  <c r="S37" i="1"/>
  <c r="S68" i="1"/>
  <c r="S32" i="1"/>
  <c r="S38" i="1"/>
  <c r="S33" i="1"/>
  <c r="S46" i="1"/>
  <c r="S41" i="1"/>
  <c r="S67" i="1"/>
  <c r="V33" i="1"/>
  <c r="V37" i="1"/>
  <c r="V47" i="1"/>
  <c r="V42" i="1"/>
  <c r="V45" i="1"/>
  <c r="V32" i="1"/>
  <c r="V39" i="1"/>
  <c r="V41" i="1"/>
  <c r="V67" i="1"/>
  <c r="V46" i="1"/>
  <c r="V43" i="1"/>
  <c r="V38" i="1"/>
  <c r="V48" i="1"/>
  <c r="V44" i="1"/>
  <c r="V35" i="1"/>
  <c r="V68" i="1"/>
  <c r="V36" i="1"/>
  <c r="V34" i="1"/>
  <c r="Y48" i="1"/>
  <c r="Y41" i="1"/>
  <c r="Y37" i="1"/>
  <c r="Y47" i="1"/>
  <c r="Y35" i="1"/>
  <c r="Y46" i="1"/>
  <c r="Y44" i="1"/>
  <c r="Y36" i="1"/>
  <c r="Y38" i="1"/>
  <c r="Y32" i="1"/>
  <c r="Y42" i="1"/>
  <c r="Y34" i="1"/>
  <c r="Y43" i="1"/>
  <c r="Y39" i="1"/>
  <c r="Y67" i="1"/>
  <c r="Y33" i="1"/>
  <c r="Y68" i="1"/>
  <c r="Y45" i="1"/>
  <c r="AB39" i="1"/>
  <c r="AB68" i="1"/>
  <c r="AB67" i="1"/>
  <c r="AB44" i="1"/>
  <c r="AB36" i="1"/>
  <c r="AB41" i="1"/>
  <c r="AB38" i="1"/>
  <c r="AB32" i="1"/>
  <c r="AB34" i="1"/>
  <c r="AB46" i="1"/>
  <c r="AB37" i="1"/>
  <c r="AB47" i="1"/>
  <c r="AB48" i="1"/>
  <c r="AB43" i="1"/>
  <c r="AB33" i="1"/>
  <c r="AB42" i="1"/>
  <c r="AB35" i="1"/>
  <c r="AB45" i="1"/>
  <c r="AE48" i="1"/>
  <c r="AE68" i="1"/>
  <c r="AE44" i="1"/>
  <c r="AE39" i="1"/>
  <c r="AE47" i="1"/>
  <c r="AE41" i="1"/>
  <c r="AE42" i="1"/>
  <c r="AE43" i="1"/>
  <c r="AE37" i="1"/>
  <c r="AE32" i="1"/>
  <c r="AE35" i="1"/>
  <c r="AE38" i="1"/>
  <c r="AE34" i="1"/>
  <c r="AE45" i="1"/>
  <c r="AE33" i="1"/>
  <c r="AE36" i="1"/>
  <c r="AE46" i="1"/>
  <c r="AE67" i="1"/>
  <c r="AH46" i="1"/>
  <c r="AH35" i="1"/>
  <c r="AH67" i="1"/>
  <c r="AH43" i="1"/>
  <c r="AH38" i="1"/>
  <c r="AH32" i="1"/>
  <c r="AH36" i="1"/>
  <c r="AH34" i="1"/>
  <c r="AH37" i="1"/>
  <c r="AH68" i="1"/>
  <c r="AH48" i="1"/>
  <c r="AH45" i="1"/>
  <c r="AH44" i="1"/>
  <c r="AH39" i="1"/>
  <c r="AH47" i="1"/>
  <c r="AH41" i="1"/>
  <c r="AH33" i="1"/>
  <c r="AH42" i="1"/>
  <c r="DT8" i="10"/>
  <c r="DU7" i="10"/>
  <c r="DB14" i="10"/>
  <c r="DC13" i="10"/>
  <c r="J63" i="1"/>
  <c r="CA23" i="10"/>
  <c r="CB22" i="10"/>
  <c r="CP18" i="10"/>
  <c r="CQ17" i="10"/>
  <c r="CJ20" i="10"/>
  <c r="CK19" i="10"/>
  <c r="DQ9" i="10"/>
  <c r="DR8" i="10"/>
  <c r="DW7" i="10"/>
  <c r="DX6" i="10"/>
  <c r="AG63" i="1" l="1"/>
  <c r="AA63" i="1"/>
  <c r="X63" i="1"/>
  <c r="L63" i="1"/>
  <c r="BO28" i="10"/>
  <c r="BP28" i="10" s="1"/>
  <c r="BP27" i="10"/>
  <c r="CV17" i="10"/>
  <c r="CW16" i="10"/>
  <c r="DZ7" i="10"/>
  <c r="EA6" i="10"/>
  <c r="I63" i="1"/>
  <c r="BU26" i="10"/>
  <c r="BV25" i="10"/>
  <c r="DH13" i="10"/>
  <c r="DI12" i="10"/>
  <c r="DW8" i="10"/>
  <c r="DX7" i="10"/>
  <c r="CA24" i="10"/>
  <c r="CB23" i="10"/>
  <c r="CM20" i="10"/>
  <c r="CN19" i="10"/>
  <c r="CP19" i="10"/>
  <c r="CQ18" i="10"/>
  <c r="CG22" i="10"/>
  <c r="CH21" i="10"/>
  <c r="DQ10" i="10"/>
  <c r="DR9" i="10"/>
  <c r="U63" i="1"/>
  <c r="CD23" i="10"/>
  <c r="CE22" i="10"/>
  <c r="C63" i="1"/>
  <c r="C65" i="1" s="1"/>
  <c r="DE14" i="10"/>
  <c r="DF13" i="10"/>
  <c r="CJ21" i="10"/>
  <c r="CK20" i="10"/>
  <c r="CS18" i="10"/>
  <c r="CT17" i="10"/>
  <c r="R63" i="1"/>
  <c r="BR27" i="10"/>
  <c r="BS26" i="10"/>
  <c r="EG3" i="10"/>
  <c r="EH2" i="10" s="1"/>
  <c r="EF1" i="10"/>
  <c r="EI4" i="10"/>
  <c r="EF5" i="10"/>
  <c r="BX25" i="10"/>
  <c r="BY24" i="10"/>
  <c r="EC6" i="10"/>
  <c r="ED5" i="10"/>
  <c r="DB15" i="10"/>
  <c r="DC14" i="10"/>
  <c r="O63" i="1"/>
  <c r="DN11" i="10"/>
  <c r="DO10" i="10"/>
  <c r="DT9" i="10"/>
  <c r="DU8" i="10"/>
  <c r="AJ63" i="1"/>
  <c r="AD63" i="1"/>
  <c r="F63" i="1"/>
  <c r="DK12" i="10"/>
  <c r="DL11" i="10"/>
  <c r="CY16" i="10"/>
  <c r="CZ15" i="10"/>
  <c r="F65" i="1" l="1"/>
  <c r="I65" i="1" s="1"/>
  <c r="L65" i="1" s="1"/>
  <c r="DN12" i="10"/>
  <c r="DO11" i="10"/>
  <c r="EF6" i="10"/>
  <c r="EG5" i="10"/>
  <c r="CS19" i="10"/>
  <c r="CT18" i="10"/>
  <c r="CM21" i="10"/>
  <c r="CN20" i="10"/>
  <c r="BU27" i="10"/>
  <c r="BV26" i="10"/>
  <c r="DK13" i="10"/>
  <c r="DL12" i="10"/>
  <c r="EJ3" i="10"/>
  <c r="EK2" i="10" s="1"/>
  <c r="EI1" i="10"/>
  <c r="EI5" i="10"/>
  <c r="EL4" i="10"/>
  <c r="CJ22" i="10"/>
  <c r="CK21" i="10"/>
  <c r="DQ11" i="10"/>
  <c r="DR10" i="10"/>
  <c r="CA25" i="10"/>
  <c r="CB24" i="10"/>
  <c r="DZ8" i="10"/>
  <c r="EA7" i="10"/>
  <c r="DE15" i="10"/>
  <c r="DF14" i="10"/>
  <c r="CG23" i="10"/>
  <c r="CH22" i="10"/>
  <c r="DW9" i="10"/>
  <c r="DX8" i="10"/>
  <c r="EC7" i="10"/>
  <c r="ED6" i="10"/>
  <c r="BR28" i="10"/>
  <c r="BS28" i="10" s="1"/>
  <c r="BS27" i="10"/>
  <c r="CV18" i="10"/>
  <c r="CW17" i="10"/>
  <c r="DT10" i="10"/>
  <c r="DU9" i="10"/>
  <c r="CP20" i="10"/>
  <c r="CQ19" i="10"/>
  <c r="DH14" i="10"/>
  <c r="DI13" i="10"/>
  <c r="DB16" i="10"/>
  <c r="DC15" i="10"/>
  <c r="O65" i="1"/>
  <c r="R65" i="1" s="1"/>
  <c r="CY17" i="10"/>
  <c r="CZ16" i="10"/>
  <c r="BX26" i="10"/>
  <c r="BY25" i="10"/>
  <c r="CD24" i="10"/>
  <c r="CE23" i="10"/>
  <c r="EL1" i="10" l="1"/>
  <c r="EM3" i="10"/>
  <c r="EN2" i="10" s="1"/>
  <c r="EL5" i="10"/>
  <c r="EO4" i="10"/>
  <c r="CP21" i="10"/>
  <c r="CQ20" i="10"/>
  <c r="EC8" i="10"/>
  <c r="ED7" i="10"/>
  <c r="DZ9" i="10"/>
  <c r="EA8" i="10"/>
  <c r="EI6" i="10"/>
  <c r="EJ5" i="10"/>
  <c r="CM22" i="10"/>
  <c r="CN21" i="10"/>
  <c r="CY18" i="10"/>
  <c r="CZ17" i="10"/>
  <c r="DW10" i="10"/>
  <c r="DX9" i="10"/>
  <c r="CV19" i="10"/>
  <c r="CW18" i="10"/>
  <c r="DK14" i="10"/>
  <c r="DL13" i="10"/>
  <c r="CD25" i="10"/>
  <c r="CE24" i="10"/>
  <c r="BX27" i="10"/>
  <c r="BY26" i="10"/>
  <c r="O3" i="1"/>
  <c r="U65" i="1"/>
  <c r="X65" i="1" s="1"/>
  <c r="AA65" i="1" s="1"/>
  <c r="AD65" i="1" s="1"/>
  <c r="AG65" i="1" s="1"/>
  <c r="AJ65" i="1" s="1"/>
  <c r="AM65" i="1" s="1"/>
  <c r="AP65" i="1" s="1"/>
  <c r="AS65" i="1" s="1"/>
  <c r="AV65" i="1" s="1"/>
  <c r="AY65" i="1" s="1"/>
  <c r="BB65" i="1" s="1"/>
  <c r="DT11" i="10"/>
  <c r="DU10" i="10"/>
  <c r="CA26" i="10"/>
  <c r="CB25" i="10"/>
  <c r="CS20" i="10"/>
  <c r="CT19" i="10"/>
  <c r="DB17" i="10"/>
  <c r="DC16" i="10"/>
  <c r="CG24" i="10"/>
  <c r="CH23" i="10"/>
  <c r="DQ12" i="10"/>
  <c r="DR11" i="10"/>
  <c r="EF7" i="10"/>
  <c r="EG6" i="10"/>
  <c r="DH15" i="10"/>
  <c r="DI14" i="10"/>
  <c r="DE16" i="10"/>
  <c r="DF15" i="10"/>
  <c r="CJ23" i="10"/>
  <c r="CK22" i="10"/>
  <c r="BU28" i="10"/>
  <c r="BV28" i="10" s="1"/>
  <c r="BV27" i="10"/>
  <c r="DN13" i="10"/>
  <c r="DO12" i="10"/>
  <c r="CJ24" i="10" l="1"/>
  <c r="CK23" i="10"/>
  <c r="DQ13" i="10"/>
  <c r="DR12" i="10"/>
  <c r="CA27" i="10"/>
  <c r="CB26" i="10"/>
  <c r="CD26" i="10"/>
  <c r="CE25" i="10"/>
  <c r="CY19" i="10"/>
  <c r="CZ18" i="10"/>
  <c r="EC9" i="10"/>
  <c r="ED8" i="10"/>
  <c r="DE17" i="10"/>
  <c r="DF16" i="10"/>
  <c r="CG25" i="10"/>
  <c r="CH24" i="10"/>
  <c r="DT12" i="10"/>
  <c r="DU11" i="10"/>
  <c r="DK15" i="10"/>
  <c r="DL14" i="10"/>
  <c r="CM23" i="10"/>
  <c r="CN22" i="10"/>
  <c r="CP22" i="10"/>
  <c r="CQ21" i="10"/>
  <c r="EO1" i="10"/>
  <c r="EO5" i="10"/>
  <c r="ER4" i="10"/>
  <c r="EP3" i="10"/>
  <c r="EQ2" i="10" s="1"/>
  <c r="DN14" i="10"/>
  <c r="DO13" i="10"/>
  <c r="DH16" i="10"/>
  <c r="DI15" i="10"/>
  <c r="DB18" i="10"/>
  <c r="DC17" i="10"/>
  <c r="EI7" i="10"/>
  <c r="EJ6" i="10"/>
  <c r="CV20" i="10"/>
  <c r="CW19" i="10"/>
  <c r="EL6" i="10"/>
  <c r="EM5" i="10"/>
  <c r="EF8" i="10"/>
  <c r="EG7" i="10"/>
  <c r="CS21" i="10"/>
  <c r="CT20" i="10"/>
  <c r="BX28" i="10"/>
  <c r="BY28" i="10" s="1"/>
  <c r="BY27" i="10"/>
  <c r="DW11" i="10"/>
  <c r="DX10" i="10"/>
  <c r="DZ10" i="10"/>
  <c r="EA9" i="10"/>
  <c r="DN15" i="10" l="1"/>
  <c r="DO14" i="10"/>
  <c r="CA28" i="10"/>
  <c r="CB28" i="10" s="1"/>
  <c r="CB27" i="10"/>
  <c r="CV21" i="10"/>
  <c r="CW20" i="10"/>
  <c r="DE18" i="10"/>
  <c r="DF17" i="10"/>
  <c r="DW12" i="10"/>
  <c r="DX11" i="10"/>
  <c r="EL7" i="10"/>
  <c r="EM6" i="10"/>
  <c r="DH17" i="10"/>
  <c r="DI16" i="10"/>
  <c r="CP23" i="10"/>
  <c r="CQ22" i="10"/>
  <c r="CG26" i="10"/>
  <c r="CH25" i="10"/>
  <c r="CD27" i="10"/>
  <c r="CE26" i="10"/>
  <c r="CM24" i="10"/>
  <c r="CN23" i="10"/>
  <c r="CS22" i="10"/>
  <c r="CT21" i="10"/>
  <c r="EI8" i="10"/>
  <c r="EJ7" i="10"/>
  <c r="ER1" i="10"/>
  <c r="ES3" i="10"/>
  <c r="ET2" i="10" s="1"/>
  <c r="ER5" i="10"/>
  <c r="EU4" i="10"/>
  <c r="DK16" i="10"/>
  <c r="DL15" i="10"/>
  <c r="EC10" i="10"/>
  <c r="ED9" i="10"/>
  <c r="DQ14" i="10"/>
  <c r="DR13" i="10"/>
  <c r="EO6" i="10"/>
  <c r="EP5" i="10"/>
  <c r="DZ11" i="10"/>
  <c r="EA10" i="10"/>
  <c r="EF9" i="10"/>
  <c r="EG8" i="10"/>
  <c r="DB19" i="10"/>
  <c r="DC18" i="10"/>
  <c r="DT13" i="10"/>
  <c r="DU12" i="10"/>
  <c r="CY20" i="10"/>
  <c r="CZ19" i="10"/>
  <c r="CJ25" i="10"/>
  <c r="CK24" i="10"/>
  <c r="CY21" i="10" l="1"/>
  <c r="CZ20" i="10"/>
  <c r="DZ12" i="10"/>
  <c r="EA11" i="10"/>
  <c r="DK17" i="10"/>
  <c r="DL16" i="10"/>
  <c r="CS23" i="10"/>
  <c r="CT22" i="10"/>
  <c r="CP24" i="10"/>
  <c r="CQ23" i="10"/>
  <c r="DE19" i="10"/>
  <c r="DF18" i="10"/>
  <c r="EU5" i="10"/>
  <c r="EU1" i="10"/>
  <c r="EV3" i="10"/>
  <c r="EW2" i="10" s="1"/>
  <c r="EX4" i="10"/>
  <c r="DT14" i="10"/>
  <c r="DU13" i="10"/>
  <c r="DQ15" i="10"/>
  <c r="DR14" i="10"/>
  <c r="EL8" i="10"/>
  <c r="EM7" i="10"/>
  <c r="EO7" i="10"/>
  <c r="EP6" i="10"/>
  <c r="ER6" i="10"/>
  <c r="ES5" i="10"/>
  <c r="CM25" i="10"/>
  <c r="CN24" i="10"/>
  <c r="DH18" i="10"/>
  <c r="DI17" i="10"/>
  <c r="CV22" i="10"/>
  <c r="CW21" i="10"/>
  <c r="DB20" i="10"/>
  <c r="DC19" i="10"/>
  <c r="CD28" i="10"/>
  <c r="CE28" i="10" s="1"/>
  <c r="CE27" i="10"/>
  <c r="CJ26" i="10"/>
  <c r="CK25" i="10"/>
  <c r="EF10" i="10"/>
  <c r="EG9" i="10"/>
  <c r="EC11" i="10"/>
  <c r="ED10" i="10"/>
  <c r="EI9" i="10"/>
  <c r="EJ8" i="10"/>
  <c r="CG27" i="10"/>
  <c r="CH26" i="10"/>
  <c r="DW13" i="10"/>
  <c r="DX12" i="10"/>
  <c r="DN16" i="10"/>
  <c r="DO15" i="10"/>
  <c r="EX1" i="10" l="1"/>
  <c r="EY3" i="10"/>
  <c r="EZ2" i="10" s="1"/>
  <c r="EX5" i="10"/>
  <c r="FA4" i="10"/>
  <c r="DW14" i="10"/>
  <c r="DX13" i="10"/>
  <c r="EF11" i="10"/>
  <c r="EG10" i="10"/>
  <c r="CV23" i="10"/>
  <c r="CW22" i="10"/>
  <c r="EO8" i="10"/>
  <c r="EP7" i="10"/>
  <c r="CS24" i="10"/>
  <c r="CT23" i="10"/>
  <c r="CJ27" i="10"/>
  <c r="CK26" i="10"/>
  <c r="EL9" i="10"/>
  <c r="EM8" i="10"/>
  <c r="DK18" i="10"/>
  <c r="DL17" i="10"/>
  <c r="EI10" i="10"/>
  <c r="EJ9" i="10"/>
  <c r="CG28" i="10"/>
  <c r="CH28" i="10" s="1"/>
  <c r="CH27" i="10"/>
  <c r="DH19" i="10"/>
  <c r="DI18" i="10"/>
  <c r="EU6" i="10"/>
  <c r="EV5" i="10"/>
  <c r="CM26" i="10"/>
  <c r="CN25" i="10"/>
  <c r="DQ16" i="10"/>
  <c r="DR15" i="10"/>
  <c r="DE20" i="10"/>
  <c r="DF19" i="10"/>
  <c r="DZ13" i="10"/>
  <c r="EA12" i="10"/>
  <c r="DN17" i="10"/>
  <c r="DO16" i="10"/>
  <c r="EC12" i="10"/>
  <c r="ED11" i="10"/>
  <c r="DB21" i="10"/>
  <c r="DC20" i="10"/>
  <c r="ER7" i="10"/>
  <c r="ES6" i="10"/>
  <c r="DT15" i="10"/>
  <c r="DU14" i="10"/>
  <c r="CP25" i="10"/>
  <c r="CQ24" i="10"/>
  <c r="CY22" i="10"/>
  <c r="CZ21" i="10"/>
  <c r="CP26" i="10" l="1"/>
  <c r="CQ25" i="10"/>
  <c r="EC13" i="10"/>
  <c r="ED12" i="10"/>
  <c r="DQ17" i="10"/>
  <c r="DR16" i="10"/>
  <c r="CJ28" i="10"/>
  <c r="CK28" i="10" s="1"/>
  <c r="CK27" i="10"/>
  <c r="EF12" i="10"/>
  <c r="EG11" i="10"/>
  <c r="DN18" i="10"/>
  <c r="DO17" i="10"/>
  <c r="CM27" i="10"/>
  <c r="CN26" i="10"/>
  <c r="CS25" i="10"/>
  <c r="CT24" i="10"/>
  <c r="DW15" i="10"/>
  <c r="DX14" i="10"/>
  <c r="FD4" i="10"/>
  <c r="FA1" i="10"/>
  <c r="FB3" i="10"/>
  <c r="FC2" i="10" s="1"/>
  <c r="FA5" i="10"/>
  <c r="EU7" i="10"/>
  <c r="EV6" i="10"/>
  <c r="DT16" i="10"/>
  <c r="DU15" i="10"/>
  <c r="EI11" i="10"/>
  <c r="EJ10" i="10"/>
  <c r="ER8" i="10"/>
  <c r="ES7" i="10"/>
  <c r="DZ14" i="10"/>
  <c r="EA13" i="10"/>
  <c r="DK19" i="10"/>
  <c r="DL18" i="10"/>
  <c r="EO9" i="10"/>
  <c r="EP8" i="10"/>
  <c r="EX6" i="10"/>
  <c r="EY5" i="10"/>
  <c r="CY23" i="10"/>
  <c r="CZ22" i="10"/>
  <c r="DB22" i="10"/>
  <c r="DC21" i="10"/>
  <c r="DE21" i="10"/>
  <c r="DF20" i="10"/>
  <c r="DH20" i="10"/>
  <c r="DI19" i="10"/>
  <c r="EL10" i="10"/>
  <c r="EM9" i="10"/>
  <c r="CV24" i="10"/>
  <c r="CW23" i="10"/>
  <c r="EL11" i="10" l="1"/>
  <c r="EM10" i="10"/>
  <c r="CY24" i="10"/>
  <c r="CZ23" i="10"/>
  <c r="DZ15" i="10"/>
  <c r="EA14" i="10"/>
  <c r="EU8" i="10"/>
  <c r="EV7" i="10"/>
  <c r="CS26" i="10"/>
  <c r="CT25" i="10"/>
  <c r="FA6" i="10"/>
  <c r="FB5" i="10"/>
  <c r="EX7" i="10"/>
  <c r="EY6" i="10"/>
  <c r="DE22" i="10"/>
  <c r="DF21" i="10"/>
  <c r="DH21" i="10"/>
  <c r="DI20" i="10"/>
  <c r="ER9" i="10"/>
  <c r="ES8" i="10"/>
  <c r="CM28" i="10"/>
  <c r="CN28" i="10" s="1"/>
  <c r="CN27" i="10"/>
  <c r="DQ18" i="10"/>
  <c r="DR17" i="10"/>
  <c r="EO10" i="10"/>
  <c r="EP9" i="10"/>
  <c r="EI12" i="10"/>
  <c r="EJ11" i="10"/>
  <c r="FG4" i="10"/>
  <c r="FE3" i="10"/>
  <c r="FF2" i="10" s="1"/>
  <c r="FD5" i="10"/>
  <c r="FD1" i="10"/>
  <c r="DN19" i="10"/>
  <c r="DO18" i="10"/>
  <c r="EC14" i="10"/>
  <c r="ED13" i="10"/>
  <c r="CV25" i="10"/>
  <c r="CW24" i="10"/>
  <c r="DB23" i="10"/>
  <c r="DC22" i="10"/>
  <c r="DK20" i="10"/>
  <c r="DL19" i="10"/>
  <c r="DT17" i="10"/>
  <c r="DU16" i="10"/>
  <c r="DW16" i="10"/>
  <c r="DX15" i="10"/>
  <c r="EF13" i="10"/>
  <c r="EG12" i="10"/>
  <c r="CP27" i="10"/>
  <c r="CQ26" i="10"/>
  <c r="DQ19" i="10" l="1"/>
  <c r="DR18" i="10"/>
  <c r="CV26" i="10"/>
  <c r="CW25" i="10"/>
  <c r="EF14" i="10"/>
  <c r="EG13" i="10"/>
  <c r="DB24" i="10"/>
  <c r="DC23" i="10"/>
  <c r="DE23" i="10"/>
  <c r="DF22" i="10"/>
  <c r="EU9" i="10"/>
  <c r="EV8" i="10"/>
  <c r="DZ16" i="10"/>
  <c r="EA15" i="10"/>
  <c r="EI13" i="10"/>
  <c r="EJ12" i="10"/>
  <c r="FD6" i="10"/>
  <c r="FE5" i="10"/>
  <c r="DW17" i="10"/>
  <c r="DX16" i="10"/>
  <c r="FG1" i="10"/>
  <c r="FG5" i="10"/>
  <c r="FJ4" i="10"/>
  <c r="FH3" i="10"/>
  <c r="FI2" i="10" s="1"/>
  <c r="EX8" i="10"/>
  <c r="EY7" i="10"/>
  <c r="DT18" i="10"/>
  <c r="DU17" i="10"/>
  <c r="EC15" i="10"/>
  <c r="ED14" i="10"/>
  <c r="ER10" i="10"/>
  <c r="ES9" i="10"/>
  <c r="FA7" i="10"/>
  <c r="FB6" i="10"/>
  <c r="CY25" i="10"/>
  <c r="CZ24" i="10"/>
  <c r="CP28" i="10"/>
  <c r="CQ28" i="10" s="1"/>
  <c r="CQ27" i="10"/>
  <c r="DK21" i="10"/>
  <c r="DL20" i="10"/>
  <c r="DN20" i="10"/>
  <c r="DO19" i="10"/>
  <c r="EO11" i="10"/>
  <c r="EP10" i="10"/>
  <c r="DH22" i="10"/>
  <c r="DI21" i="10"/>
  <c r="CS27" i="10"/>
  <c r="CT26" i="10"/>
  <c r="EL12" i="10"/>
  <c r="EM11" i="10"/>
  <c r="CS28" i="10" l="1"/>
  <c r="CT28" i="10" s="1"/>
  <c r="CT27" i="10"/>
  <c r="DK22" i="10"/>
  <c r="DL21" i="10"/>
  <c r="ER11" i="10"/>
  <c r="ES10" i="10"/>
  <c r="FJ5" i="10"/>
  <c r="FK3" i="10"/>
  <c r="FL2" i="10" s="1"/>
  <c r="FM4" i="10"/>
  <c r="FJ1" i="10"/>
  <c r="EI14" i="10"/>
  <c r="EJ13" i="10"/>
  <c r="DB25" i="10"/>
  <c r="DC24" i="10"/>
  <c r="FG6" i="10"/>
  <c r="FH5" i="10"/>
  <c r="DH23" i="10"/>
  <c r="DI22" i="10"/>
  <c r="EC16" i="10"/>
  <c r="ED15" i="10"/>
  <c r="EF15" i="10"/>
  <c r="EG14" i="10"/>
  <c r="EU10" i="10"/>
  <c r="EV9" i="10"/>
  <c r="DZ17" i="10"/>
  <c r="EA16" i="10"/>
  <c r="EO12" i="10"/>
  <c r="EP11" i="10"/>
  <c r="CY26" i="10"/>
  <c r="CZ25" i="10"/>
  <c r="DT19" i="10"/>
  <c r="DU18" i="10"/>
  <c r="DW18" i="10"/>
  <c r="DX17" i="10"/>
  <c r="CV27" i="10"/>
  <c r="CW26" i="10"/>
  <c r="EL13" i="10"/>
  <c r="EM12" i="10"/>
  <c r="DN21" i="10"/>
  <c r="DO20" i="10"/>
  <c r="FA8" i="10"/>
  <c r="FB7" i="10"/>
  <c r="EX9" i="10"/>
  <c r="EY8" i="10"/>
  <c r="FD7" i="10"/>
  <c r="FE6" i="10"/>
  <c r="DE24" i="10"/>
  <c r="DF23" i="10"/>
  <c r="DQ20" i="10"/>
  <c r="DR19" i="10"/>
  <c r="DE25" i="10" l="1"/>
  <c r="DF24" i="10"/>
  <c r="DN22" i="10"/>
  <c r="DO21" i="10"/>
  <c r="DT20" i="10"/>
  <c r="DU19" i="10"/>
  <c r="EU11" i="10"/>
  <c r="EV10" i="10"/>
  <c r="FG7" i="10"/>
  <c r="FH6" i="10"/>
  <c r="FJ6" i="10"/>
  <c r="FK5" i="10"/>
  <c r="EL14" i="10"/>
  <c r="EM13" i="10"/>
  <c r="EF16" i="10"/>
  <c r="EG15" i="10"/>
  <c r="ER12" i="10"/>
  <c r="ES11" i="10"/>
  <c r="CV28" i="10"/>
  <c r="CW28" i="10" s="1"/>
  <c r="CW27" i="10"/>
  <c r="FD8" i="10"/>
  <c r="FE7" i="10"/>
  <c r="CY27" i="10"/>
  <c r="CZ26" i="10"/>
  <c r="DB26" i="10"/>
  <c r="DC25" i="10"/>
  <c r="EX10" i="10"/>
  <c r="EY9" i="10"/>
  <c r="EO13" i="10"/>
  <c r="EP12" i="10"/>
  <c r="EC17" i="10"/>
  <c r="ED16" i="10"/>
  <c r="EI15" i="10"/>
  <c r="EJ14" i="10"/>
  <c r="DK23" i="10"/>
  <c r="DL22" i="10"/>
  <c r="DQ21" i="10"/>
  <c r="DR20" i="10"/>
  <c r="FA9" i="10"/>
  <c r="FB8" i="10"/>
  <c r="DW19" i="10"/>
  <c r="DX18" i="10"/>
  <c r="DZ18" i="10"/>
  <c r="EA17" i="10"/>
  <c r="DH24" i="10"/>
  <c r="DI23" i="10"/>
  <c r="FP4" i="10"/>
  <c r="FM5" i="10"/>
  <c r="FM1" i="10"/>
  <c r="FN3" i="10"/>
  <c r="FO2" i="10" s="1"/>
  <c r="FQ3" i="10" l="1"/>
  <c r="FR2" i="10" s="1"/>
  <c r="FP5" i="10"/>
  <c r="FP1" i="10"/>
  <c r="FS4" i="10"/>
  <c r="FA10" i="10"/>
  <c r="FB9" i="10"/>
  <c r="EC18" i="10"/>
  <c r="ED17" i="10"/>
  <c r="EU12" i="10"/>
  <c r="EV11" i="10"/>
  <c r="FD9" i="10"/>
  <c r="FE8" i="10"/>
  <c r="FM6" i="10"/>
  <c r="FN5" i="10"/>
  <c r="CY28" i="10"/>
  <c r="CZ28" i="10" s="1"/>
  <c r="CZ27" i="10"/>
  <c r="DH25" i="10"/>
  <c r="DI24" i="10"/>
  <c r="EO14" i="10"/>
  <c r="EP13" i="10"/>
  <c r="EL15" i="10"/>
  <c r="EM14" i="10"/>
  <c r="DZ19" i="10"/>
  <c r="EA18" i="10"/>
  <c r="DK24" i="10"/>
  <c r="DL23" i="10"/>
  <c r="EX11" i="10"/>
  <c r="EY10" i="10"/>
  <c r="EF17" i="10"/>
  <c r="EG16" i="10"/>
  <c r="DQ22" i="10"/>
  <c r="DR21" i="10"/>
  <c r="DT21" i="10"/>
  <c r="DU20" i="10"/>
  <c r="FJ7" i="10"/>
  <c r="FK6" i="10"/>
  <c r="DN23" i="10"/>
  <c r="DO22" i="10"/>
  <c r="DW20" i="10"/>
  <c r="DX19" i="10"/>
  <c r="EI16" i="10"/>
  <c r="EJ15" i="10"/>
  <c r="DB27" i="10"/>
  <c r="DC26" i="10"/>
  <c r="ER13" i="10"/>
  <c r="ES12" i="10"/>
  <c r="FG8" i="10"/>
  <c r="FH7" i="10"/>
  <c r="DE26" i="10"/>
  <c r="DF25" i="10"/>
  <c r="FG9" i="10" l="1"/>
  <c r="FH8" i="10"/>
  <c r="DQ23" i="10"/>
  <c r="DR22" i="10"/>
  <c r="DZ20" i="10"/>
  <c r="EA19" i="10"/>
  <c r="DW21" i="10"/>
  <c r="DX20" i="10"/>
  <c r="EC19" i="10"/>
  <c r="ED18" i="10"/>
  <c r="DN24" i="10"/>
  <c r="DO23" i="10"/>
  <c r="EL16" i="10"/>
  <c r="EM15" i="10"/>
  <c r="FA11" i="10"/>
  <c r="FB10" i="10"/>
  <c r="FJ8" i="10"/>
  <c r="FK7" i="10"/>
  <c r="FD10" i="10"/>
  <c r="FE9" i="10"/>
  <c r="FP6" i="10"/>
  <c r="FQ5" i="10"/>
  <c r="ER14" i="10"/>
  <c r="ES13" i="10"/>
  <c r="EF18" i="10"/>
  <c r="EG17" i="10"/>
  <c r="FM7" i="10"/>
  <c r="FN6" i="10"/>
  <c r="FS5" i="10"/>
  <c r="FV4" i="10"/>
  <c r="FT3" i="10"/>
  <c r="FU2" i="10" s="1"/>
  <c r="FS1" i="10"/>
  <c r="DB28" i="10"/>
  <c r="DC28" i="10" s="1"/>
  <c r="DC27" i="10"/>
  <c r="EX12" i="10"/>
  <c r="EY11" i="10"/>
  <c r="EO15" i="10"/>
  <c r="EP14" i="10"/>
  <c r="DE27" i="10"/>
  <c r="DF26" i="10"/>
  <c r="EI17" i="10"/>
  <c r="EJ16" i="10"/>
  <c r="DT22" i="10"/>
  <c r="DU21" i="10"/>
  <c r="DK25" i="10"/>
  <c r="DL24" i="10"/>
  <c r="DH26" i="10"/>
  <c r="DI25" i="10"/>
  <c r="EU13" i="10"/>
  <c r="EV12" i="10"/>
  <c r="DK26" i="10" l="1"/>
  <c r="DL25" i="10"/>
  <c r="FP7" i="10"/>
  <c r="FQ6" i="10"/>
  <c r="DE28" i="10"/>
  <c r="DF28" i="10" s="1"/>
  <c r="DF27" i="10"/>
  <c r="ER15" i="10"/>
  <c r="ES14" i="10"/>
  <c r="FA12" i="10"/>
  <c r="FB11" i="10"/>
  <c r="DW22" i="10"/>
  <c r="DX21" i="10"/>
  <c r="FV5" i="10"/>
  <c r="FV1" i="10"/>
  <c r="FW3" i="10"/>
  <c r="FX2" i="10" s="1"/>
  <c r="FY4" i="10"/>
  <c r="EO16" i="10"/>
  <c r="EP15" i="10"/>
  <c r="DZ21" i="10"/>
  <c r="EA20" i="10"/>
  <c r="DH27" i="10"/>
  <c r="DI26" i="10"/>
  <c r="FS6" i="10"/>
  <c r="FT5" i="10"/>
  <c r="EL17" i="10"/>
  <c r="EM16" i="10"/>
  <c r="DT23" i="10"/>
  <c r="DU22" i="10"/>
  <c r="EX13" i="10"/>
  <c r="EY12" i="10"/>
  <c r="FM8" i="10"/>
  <c r="FN7" i="10"/>
  <c r="FD11" i="10"/>
  <c r="FE10" i="10"/>
  <c r="DN25" i="10"/>
  <c r="DO24" i="10"/>
  <c r="DQ24" i="10"/>
  <c r="DR23" i="10"/>
  <c r="EU14" i="10"/>
  <c r="EV13" i="10"/>
  <c r="EI18" i="10"/>
  <c r="EJ17" i="10"/>
  <c r="EF19" i="10"/>
  <c r="EG18" i="10"/>
  <c r="FJ9" i="10"/>
  <c r="FK8" i="10"/>
  <c r="EC20" i="10"/>
  <c r="ED19" i="10"/>
  <c r="FG10" i="10"/>
  <c r="FH9" i="10"/>
  <c r="EC21" i="10" l="1"/>
  <c r="ED20" i="10"/>
  <c r="FM9" i="10"/>
  <c r="FN8" i="10"/>
  <c r="ER16" i="10"/>
  <c r="ES15" i="10"/>
  <c r="GB4" i="10"/>
  <c r="FY5" i="10"/>
  <c r="FZ3" i="10"/>
  <c r="GA2" i="10" s="1"/>
  <c r="FY1" i="10"/>
  <c r="FS7" i="10"/>
  <c r="FT6" i="10"/>
  <c r="FJ10" i="10"/>
  <c r="FK9" i="10"/>
  <c r="DQ25" i="10"/>
  <c r="DR24" i="10"/>
  <c r="DH28" i="10"/>
  <c r="DI28" i="10" s="1"/>
  <c r="DI27" i="10"/>
  <c r="DT24" i="10"/>
  <c r="DU23" i="10"/>
  <c r="EU15" i="10"/>
  <c r="EV14" i="10"/>
  <c r="EX14" i="10"/>
  <c r="EY13" i="10"/>
  <c r="FV6" i="10"/>
  <c r="FW5" i="10"/>
  <c r="EF20" i="10"/>
  <c r="EG19" i="10"/>
  <c r="DN26" i="10"/>
  <c r="DO25" i="10"/>
  <c r="DZ22" i="10"/>
  <c r="EA21" i="10"/>
  <c r="DW23" i="10"/>
  <c r="DX22" i="10"/>
  <c r="FP8" i="10"/>
  <c r="FQ7" i="10"/>
  <c r="FG11" i="10"/>
  <c r="FH10" i="10"/>
  <c r="EI19" i="10"/>
  <c r="EJ18" i="10"/>
  <c r="FD12" i="10"/>
  <c r="FE11" i="10"/>
  <c r="EL18" i="10"/>
  <c r="EM17" i="10"/>
  <c r="EO17" i="10"/>
  <c r="EP16" i="10"/>
  <c r="FA13" i="10"/>
  <c r="FB12" i="10"/>
  <c r="DK27" i="10"/>
  <c r="DL26" i="10"/>
  <c r="FA14" i="10" l="1"/>
  <c r="FB13" i="10"/>
  <c r="EI20" i="10"/>
  <c r="EJ19" i="10"/>
  <c r="EX15" i="10"/>
  <c r="EY14" i="10"/>
  <c r="GE4" i="10"/>
  <c r="GB5" i="10"/>
  <c r="GB1" i="10"/>
  <c r="GC3" i="10"/>
  <c r="GD2" i="10" s="1"/>
  <c r="EU16" i="10"/>
  <c r="EV15" i="10"/>
  <c r="FY6" i="10"/>
  <c r="FZ5" i="10"/>
  <c r="DZ23" i="10"/>
  <c r="EA22" i="10"/>
  <c r="FG12" i="10"/>
  <c r="FH11" i="10"/>
  <c r="FJ11" i="10"/>
  <c r="FK10" i="10"/>
  <c r="FP9" i="10"/>
  <c r="FQ8" i="10"/>
  <c r="DT25" i="10"/>
  <c r="DU24" i="10"/>
  <c r="FS8" i="10"/>
  <c r="FT7" i="10"/>
  <c r="DQ26" i="10"/>
  <c r="DR25" i="10"/>
  <c r="EO18" i="10"/>
  <c r="EP17" i="10"/>
  <c r="DN27" i="10"/>
  <c r="DO26" i="10"/>
  <c r="ER17" i="10"/>
  <c r="ES16" i="10"/>
  <c r="EL19" i="10"/>
  <c r="EM18" i="10"/>
  <c r="EF21" i="10"/>
  <c r="EG20" i="10"/>
  <c r="FM10" i="10"/>
  <c r="FN9" i="10"/>
  <c r="DK28" i="10"/>
  <c r="DL28" i="10" s="1"/>
  <c r="DL27" i="10"/>
  <c r="FD13" i="10"/>
  <c r="FE12" i="10"/>
  <c r="DW24" i="10"/>
  <c r="DX23" i="10"/>
  <c r="FV7" i="10"/>
  <c r="FW6" i="10"/>
  <c r="EC22" i="10"/>
  <c r="ED21" i="10"/>
  <c r="DN28" i="10" l="1"/>
  <c r="DO28" i="10" s="1"/>
  <c r="DO27" i="10"/>
  <c r="GE1" i="10"/>
  <c r="GH4" i="10"/>
  <c r="GE5" i="10"/>
  <c r="GF3" i="10"/>
  <c r="GG2" i="10" s="1"/>
  <c r="DW25" i="10"/>
  <c r="DX24" i="10"/>
  <c r="FY7" i="10"/>
  <c r="FZ6" i="10"/>
  <c r="GB6" i="10"/>
  <c r="GC5" i="10"/>
  <c r="FM11" i="10"/>
  <c r="FN10" i="10"/>
  <c r="DZ24" i="10"/>
  <c r="EA23" i="10"/>
  <c r="EO19" i="10"/>
  <c r="EP18" i="10"/>
  <c r="EX16" i="10"/>
  <c r="EY15" i="10"/>
  <c r="FJ12" i="10"/>
  <c r="FK11" i="10"/>
  <c r="FV8" i="10"/>
  <c r="FW7" i="10"/>
  <c r="DT26" i="10"/>
  <c r="DU25" i="10"/>
  <c r="EF22" i="10"/>
  <c r="EG21" i="10"/>
  <c r="FP10" i="10"/>
  <c r="FQ9" i="10"/>
  <c r="FD14" i="10"/>
  <c r="FE13" i="10"/>
  <c r="EL20" i="10"/>
  <c r="EM19" i="10"/>
  <c r="DQ27" i="10"/>
  <c r="DR26" i="10"/>
  <c r="EU17" i="10"/>
  <c r="EV16" i="10"/>
  <c r="EI21" i="10"/>
  <c r="EJ20" i="10"/>
  <c r="EC23" i="10"/>
  <c r="ED22" i="10"/>
  <c r="ER18" i="10"/>
  <c r="ES17" i="10"/>
  <c r="FS9" i="10"/>
  <c r="FT8" i="10"/>
  <c r="FG13" i="10"/>
  <c r="FH12" i="10"/>
  <c r="FA15" i="10"/>
  <c r="FB14" i="10"/>
  <c r="FG14" i="10" l="1"/>
  <c r="FH13" i="10"/>
  <c r="FD15" i="10"/>
  <c r="FE14" i="10"/>
  <c r="EU18" i="10"/>
  <c r="EV17" i="10"/>
  <c r="FP11" i="10"/>
  <c r="FQ10" i="10"/>
  <c r="GE6" i="10"/>
  <c r="GF5" i="10"/>
  <c r="EI22" i="10"/>
  <c r="EJ21" i="10"/>
  <c r="FV9" i="10"/>
  <c r="FW8" i="10"/>
  <c r="DW26" i="10"/>
  <c r="DX25" i="10"/>
  <c r="FJ13" i="10"/>
  <c r="FK12" i="10"/>
  <c r="DZ25" i="10"/>
  <c r="EA24" i="10"/>
  <c r="FS10" i="10"/>
  <c r="FT9" i="10"/>
  <c r="FM12" i="10"/>
  <c r="FN11" i="10"/>
  <c r="GH5" i="10"/>
  <c r="GI3" i="10"/>
  <c r="GJ2" i="10" s="1"/>
  <c r="GK4" i="10"/>
  <c r="GH1" i="10"/>
  <c r="ER19" i="10"/>
  <c r="ES18" i="10"/>
  <c r="DQ28" i="10"/>
  <c r="DR28" i="10" s="1"/>
  <c r="DR27" i="10"/>
  <c r="EF23" i="10"/>
  <c r="EG22" i="10"/>
  <c r="EX17" i="10"/>
  <c r="EY16" i="10"/>
  <c r="GB7" i="10"/>
  <c r="GC6" i="10"/>
  <c r="FA16" i="10"/>
  <c r="FB15" i="10"/>
  <c r="EC24" i="10"/>
  <c r="ED23" i="10"/>
  <c r="EL21" i="10"/>
  <c r="EM20" i="10"/>
  <c r="DT27" i="10"/>
  <c r="DU26" i="10"/>
  <c r="EO20" i="10"/>
  <c r="EP19" i="10"/>
  <c r="FY8" i="10"/>
  <c r="FZ7" i="10"/>
  <c r="FP12" i="10" l="1"/>
  <c r="FQ11" i="10"/>
  <c r="DT28" i="10"/>
  <c r="DU28" i="10" s="1"/>
  <c r="DU27" i="10"/>
  <c r="FS11" i="10"/>
  <c r="FT10" i="10"/>
  <c r="FA17" i="10"/>
  <c r="FB16" i="10"/>
  <c r="FM13" i="10"/>
  <c r="FN12" i="10"/>
  <c r="GB8" i="10"/>
  <c r="GC7" i="10"/>
  <c r="FV10" i="10"/>
  <c r="FW9" i="10"/>
  <c r="EX18" i="10"/>
  <c r="EY17" i="10"/>
  <c r="EO21" i="10"/>
  <c r="EP20" i="10"/>
  <c r="DW27" i="10"/>
  <c r="DX26" i="10"/>
  <c r="ER20" i="10"/>
  <c r="ES19" i="10"/>
  <c r="EU19" i="10"/>
  <c r="EV18" i="10"/>
  <c r="EL22" i="10"/>
  <c r="EM21" i="10"/>
  <c r="GK1" i="10"/>
  <c r="GK5" i="10"/>
  <c r="GL3" i="10"/>
  <c r="GM2" i="10" s="1"/>
  <c r="GN4" i="10"/>
  <c r="DZ26" i="10"/>
  <c r="EA25" i="10"/>
  <c r="EI23" i="10"/>
  <c r="EJ22" i="10"/>
  <c r="FD16" i="10"/>
  <c r="FE15" i="10"/>
  <c r="FY9" i="10"/>
  <c r="FZ8" i="10"/>
  <c r="EC25" i="10"/>
  <c r="ED24" i="10"/>
  <c r="EF24" i="10"/>
  <c r="EG23" i="10"/>
  <c r="GH6" i="10"/>
  <c r="GI5" i="10"/>
  <c r="FJ14" i="10"/>
  <c r="FK13" i="10"/>
  <c r="GE7" i="10"/>
  <c r="GF6" i="10"/>
  <c r="FG15" i="10"/>
  <c r="FH14" i="10"/>
  <c r="GE8" i="10" l="1"/>
  <c r="GF7" i="10"/>
  <c r="EC26" i="10"/>
  <c r="ED25" i="10"/>
  <c r="EX19" i="10"/>
  <c r="EY18" i="10"/>
  <c r="FA18" i="10"/>
  <c r="FB17" i="10"/>
  <c r="FJ15" i="10"/>
  <c r="FK14" i="10"/>
  <c r="FY10" i="10"/>
  <c r="FZ9" i="10"/>
  <c r="ER21" i="10"/>
  <c r="ES20" i="10"/>
  <c r="FS12" i="10"/>
  <c r="FT11" i="10"/>
  <c r="EU20" i="10"/>
  <c r="EV19" i="10"/>
  <c r="FV11" i="10"/>
  <c r="FW10" i="10"/>
  <c r="GH7" i="10"/>
  <c r="GI6" i="10"/>
  <c r="FD17" i="10"/>
  <c r="FE16" i="10"/>
  <c r="DW28" i="10"/>
  <c r="DX28" i="10" s="1"/>
  <c r="DX27" i="10"/>
  <c r="GB9" i="10"/>
  <c r="GC8" i="10"/>
  <c r="DZ27" i="10"/>
  <c r="EA26" i="10"/>
  <c r="GN1" i="10"/>
  <c r="GO3" i="10"/>
  <c r="GP2" i="10" s="1"/>
  <c r="GN5" i="10"/>
  <c r="GQ4" i="10"/>
  <c r="GK6" i="10"/>
  <c r="GL5" i="10"/>
  <c r="FG16" i="10"/>
  <c r="FH15" i="10"/>
  <c r="EF25" i="10"/>
  <c r="EG24" i="10"/>
  <c r="EI24" i="10"/>
  <c r="EJ23" i="10"/>
  <c r="EL23" i="10"/>
  <c r="EM22" i="10"/>
  <c r="EO22" i="10"/>
  <c r="EP21" i="10"/>
  <c r="FM14" i="10"/>
  <c r="FN13" i="10"/>
  <c r="FP13" i="10"/>
  <c r="FQ12" i="10"/>
  <c r="FS13" i="10" l="1"/>
  <c r="FT12" i="10"/>
  <c r="EO23" i="10"/>
  <c r="EP22" i="10"/>
  <c r="GH8" i="10"/>
  <c r="GI7" i="10"/>
  <c r="EF26" i="10"/>
  <c r="EG25" i="10"/>
  <c r="FA19" i="10"/>
  <c r="FB18" i="10"/>
  <c r="FG17" i="10"/>
  <c r="FH16" i="10"/>
  <c r="ER22" i="10"/>
  <c r="ES21" i="10"/>
  <c r="FV12" i="10"/>
  <c r="FW11" i="10"/>
  <c r="GT4" i="10"/>
  <c r="GQ5" i="10"/>
  <c r="GQ1" i="10"/>
  <c r="GR3" i="10"/>
  <c r="GS2" i="10" s="1"/>
  <c r="FM15" i="10"/>
  <c r="FN14" i="10"/>
  <c r="FD18" i="10"/>
  <c r="FE17" i="10"/>
  <c r="DZ28" i="10"/>
  <c r="EA28" i="10" s="1"/>
  <c r="EA27" i="10"/>
  <c r="EX20" i="10"/>
  <c r="EY19" i="10"/>
  <c r="EL24" i="10"/>
  <c r="EM23" i="10"/>
  <c r="GK7" i="10"/>
  <c r="GL6" i="10"/>
  <c r="GB10" i="10"/>
  <c r="GC9" i="10"/>
  <c r="FY11" i="10"/>
  <c r="FZ10" i="10"/>
  <c r="EC27" i="10"/>
  <c r="ED26" i="10"/>
  <c r="FP14" i="10"/>
  <c r="FQ13" i="10"/>
  <c r="EI25" i="10"/>
  <c r="EJ24" i="10"/>
  <c r="GN6" i="10"/>
  <c r="GO5" i="10"/>
  <c r="EU21" i="10"/>
  <c r="EV20" i="10"/>
  <c r="FJ16" i="10"/>
  <c r="FK15" i="10"/>
  <c r="GE9" i="10"/>
  <c r="GF8" i="10"/>
  <c r="GK8" i="10" l="1"/>
  <c r="GL7" i="10"/>
  <c r="FV13" i="10"/>
  <c r="FW12" i="10"/>
  <c r="EU22" i="10"/>
  <c r="EV21" i="10"/>
  <c r="GH9" i="10"/>
  <c r="GI8" i="10"/>
  <c r="FJ17" i="10"/>
  <c r="FK16" i="10"/>
  <c r="FD19" i="10"/>
  <c r="FE18" i="10"/>
  <c r="EL25" i="10"/>
  <c r="EM24" i="10"/>
  <c r="FM16" i="10"/>
  <c r="FN15" i="10"/>
  <c r="EX21" i="10"/>
  <c r="EY20" i="10"/>
  <c r="GQ6" i="10"/>
  <c r="GR5" i="10"/>
  <c r="FP15" i="10"/>
  <c r="FQ14" i="10"/>
  <c r="EF27" i="10"/>
  <c r="EG26" i="10"/>
  <c r="EC28" i="10"/>
  <c r="ED28" i="10" s="1"/>
  <c r="ED27" i="10"/>
  <c r="ER23" i="10"/>
  <c r="ES22" i="10"/>
  <c r="GN7" i="10"/>
  <c r="GO6" i="10"/>
  <c r="FY12" i="10"/>
  <c r="FZ11" i="10"/>
  <c r="FG18" i="10"/>
  <c r="FH17" i="10"/>
  <c r="EO24" i="10"/>
  <c r="EP23" i="10"/>
  <c r="GE10" i="10"/>
  <c r="GF9" i="10"/>
  <c r="EI26" i="10"/>
  <c r="EJ25" i="10"/>
  <c r="GB11" i="10"/>
  <c r="GC10" i="10"/>
  <c r="GW4" i="10"/>
  <c r="GT1" i="10"/>
  <c r="GU3" i="10"/>
  <c r="GV2" i="10" s="1"/>
  <c r="GT5" i="10"/>
  <c r="FA20" i="10"/>
  <c r="FB19" i="10"/>
  <c r="FS14" i="10"/>
  <c r="FT13" i="10"/>
  <c r="EI27" i="10" l="1"/>
  <c r="EJ26" i="10"/>
  <c r="GH10" i="10"/>
  <c r="GI9" i="10"/>
  <c r="GT6" i="10"/>
  <c r="GU5" i="10"/>
  <c r="EL26" i="10"/>
  <c r="EM25" i="10"/>
  <c r="FY13" i="10"/>
  <c r="FZ12" i="10"/>
  <c r="GE11" i="10"/>
  <c r="GF10" i="10"/>
  <c r="FP16" i="10"/>
  <c r="FQ15" i="10"/>
  <c r="FA21" i="10"/>
  <c r="FB20" i="10"/>
  <c r="EF28" i="10"/>
  <c r="EG28" i="10" s="1"/>
  <c r="EG27" i="10"/>
  <c r="FM17" i="10"/>
  <c r="FN16" i="10"/>
  <c r="GN8" i="10"/>
  <c r="GO7" i="10"/>
  <c r="EU23" i="10"/>
  <c r="EV22" i="10"/>
  <c r="GW1" i="10"/>
  <c r="GZ4" i="10"/>
  <c r="GX3" i="10"/>
  <c r="GY2" i="10" s="1"/>
  <c r="GW5" i="10"/>
  <c r="EO25" i="10"/>
  <c r="EP24" i="10"/>
  <c r="ER24" i="10"/>
  <c r="ES23" i="10"/>
  <c r="GQ7" i="10"/>
  <c r="GR6" i="10"/>
  <c r="FD20" i="10"/>
  <c r="FE19" i="10"/>
  <c r="FV14" i="10"/>
  <c r="FW13" i="10"/>
  <c r="FS15" i="10"/>
  <c r="FT14" i="10"/>
  <c r="GB12" i="10"/>
  <c r="GC11" i="10"/>
  <c r="FG19" i="10"/>
  <c r="FH18" i="10"/>
  <c r="EX22" i="10"/>
  <c r="EY21" i="10"/>
  <c r="FJ18" i="10"/>
  <c r="FK17" i="10"/>
  <c r="GK9" i="10"/>
  <c r="GL8" i="10"/>
  <c r="EU24" i="10" l="1"/>
  <c r="EV23" i="10"/>
  <c r="GN9" i="10"/>
  <c r="GO8" i="10"/>
  <c r="FJ19" i="10"/>
  <c r="FK18" i="10"/>
  <c r="ER25" i="10"/>
  <c r="ES24" i="10"/>
  <c r="FA22" i="10"/>
  <c r="FB21" i="10"/>
  <c r="EX23" i="10"/>
  <c r="EY22" i="10"/>
  <c r="EO26" i="10"/>
  <c r="EP25" i="10"/>
  <c r="FP17" i="10"/>
  <c r="FQ16" i="10"/>
  <c r="FG20" i="10"/>
  <c r="FH19" i="10"/>
  <c r="FD21" i="10"/>
  <c r="FE20" i="10"/>
  <c r="GE12" i="10"/>
  <c r="GF11" i="10"/>
  <c r="HC4" i="10"/>
  <c r="GZ5" i="10"/>
  <c r="GZ1" i="10"/>
  <c r="HA3" i="10"/>
  <c r="HB2" i="10" s="1"/>
  <c r="FS16" i="10"/>
  <c r="FT15" i="10"/>
  <c r="EL27" i="10"/>
  <c r="EM26" i="10"/>
  <c r="FV15" i="10"/>
  <c r="FW14" i="10"/>
  <c r="GT7" i="10"/>
  <c r="GU6" i="10"/>
  <c r="GW6" i="10"/>
  <c r="GX5" i="10"/>
  <c r="FM18" i="10"/>
  <c r="FN17" i="10"/>
  <c r="GH11" i="10"/>
  <c r="GI10" i="10"/>
  <c r="GK10" i="10"/>
  <c r="GL9" i="10"/>
  <c r="GB13" i="10"/>
  <c r="GC12" i="10"/>
  <c r="GQ8" i="10"/>
  <c r="GR7" i="10"/>
  <c r="FY14" i="10"/>
  <c r="FZ13" i="10"/>
  <c r="EI28" i="10"/>
  <c r="EJ28" i="10" s="1"/>
  <c r="EJ27" i="10"/>
  <c r="GH12" i="10" l="1"/>
  <c r="GI11" i="10"/>
  <c r="ER26" i="10"/>
  <c r="ES25" i="10"/>
  <c r="EL28" i="10"/>
  <c r="EM28" i="10" s="1"/>
  <c r="EM27" i="10"/>
  <c r="EO27" i="10"/>
  <c r="EP26" i="10"/>
  <c r="GZ6" i="10"/>
  <c r="HA5" i="10"/>
  <c r="FV16" i="10"/>
  <c r="FW15" i="10"/>
  <c r="FP18" i="10"/>
  <c r="FQ17" i="10"/>
  <c r="GQ9" i="10"/>
  <c r="GR8" i="10"/>
  <c r="GE13" i="10"/>
  <c r="GF12" i="10"/>
  <c r="GW7" i="10"/>
  <c r="GX6" i="10"/>
  <c r="FY15" i="10"/>
  <c r="FZ14" i="10"/>
  <c r="HD3" i="10"/>
  <c r="HE2" i="10" s="1"/>
  <c r="HC5" i="10"/>
  <c r="HF4" i="10"/>
  <c r="HC1" i="10"/>
  <c r="FM19" i="10"/>
  <c r="FN18" i="10"/>
  <c r="FJ20" i="10"/>
  <c r="FK19" i="10"/>
  <c r="GB14" i="10"/>
  <c r="GC13" i="10"/>
  <c r="FS17" i="10"/>
  <c r="FT16" i="10"/>
  <c r="FD22" i="10"/>
  <c r="FE21" i="10"/>
  <c r="EX24" i="10"/>
  <c r="EY23" i="10"/>
  <c r="GN10" i="10"/>
  <c r="GO9" i="10"/>
  <c r="GK11" i="10"/>
  <c r="GL10" i="10"/>
  <c r="GT8" i="10"/>
  <c r="GU7" i="10"/>
  <c r="FG21" i="10"/>
  <c r="FH20" i="10"/>
  <c r="FA23" i="10"/>
  <c r="FB22" i="10"/>
  <c r="EU25" i="10"/>
  <c r="EV24" i="10"/>
  <c r="GN11" i="10" l="1"/>
  <c r="GO10" i="10"/>
  <c r="GQ10" i="10"/>
  <c r="GR9" i="10"/>
  <c r="FG22" i="10"/>
  <c r="FH21" i="10"/>
  <c r="FY16" i="10"/>
  <c r="FZ15" i="10"/>
  <c r="HC6" i="10"/>
  <c r="HD5" i="10"/>
  <c r="GB15" i="10"/>
  <c r="GC14" i="10"/>
  <c r="EO28" i="10"/>
  <c r="EP28" i="10" s="1"/>
  <c r="EP27" i="10"/>
  <c r="FM20" i="10"/>
  <c r="FN19" i="10"/>
  <c r="FA24" i="10"/>
  <c r="FB23" i="10"/>
  <c r="EX25" i="10"/>
  <c r="EY24" i="10"/>
  <c r="FJ21" i="10"/>
  <c r="FK20" i="10"/>
  <c r="FP19" i="10"/>
  <c r="FQ18" i="10"/>
  <c r="GT9" i="10"/>
  <c r="GU8" i="10"/>
  <c r="FD23" i="10"/>
  <c r="FE22" i="10"/>
  <c r="GW8" i="10"/>
  <c r="GX7" i="10"/>
  <c r="FV17" i="10"/>
  <c r="FW16" i="10"/>
  <c r="ER27" i="10"/>
  <c r="ES26" i="10"/>
  <c r="EU26" i="10"/>
  <c r="EV25" i="10"/>
  <c r="GK12" i="10"/>
  <c r="GL11" i="10"/>
  <c r="FS18" i="10"/>
  <c r="FT17" i="10"/>
  <c r="HI4" i="10"/>
  <c r="HG3" i="10"/>
  <c r="HH2" i="10" s="1"/>
  <c r="HF1" i="10"/>
  <c r="HF5" i="10"/>
  <c r="GE14" i="10"/>
  <c r="GF13" i="10"/>
  <c r="GZ7" i="10"/>
  <c r="HA6" i="10"/>
  <c r="GH13" i="10"/>
  <c r="GI12" i="10"/>
  <c r="FS19" i="10" l="1"/>
  <c r="FT18" i="10"/>
  <c r="FV18" i="10"/>
  <c r="FW17" i="10"/>
  <c r="FY17" i="10"/>
  <c r="FZ16" i="10"/>
  <c r="GE15" i="10"/>
  <c r="GF14" i="10"/>
  <c r="GW9" i="10"/>
  <c r="GX8" i="10"/>
  <c r="FJ22" i="10"/>
  <c r="FK21" i="10"/>
  <c r="GZ8" i="10"/>
  <c r="HA7" i="10"/>
  <c r="FM21" i="10"/>
  <c r="FN20" i="10"/>
  <c r="GK13" i="10"/>
  <c r="GL12" i="10"/>
  <c r="FG23" i="10"/>
  <c r="FH22" i="10"/>
  <c r="EU27" i="10"/>
  <c r="EV26" i="10"/>
  <c r="FP20" i="10"/>
  <c r="FQ19" i="10"/>
  <c r="HF6" i="10"/>
  <c r="HG5" i="10"/>
  <c r="FD24" i="10"/>
  <c r="FE23" i="10"/>
  <c r="EX26" i="10"/>
  <c r="EY25" i="10"/>
  <c r="GB16" i="10"/>
  <c r="GC15" i="10"/>
  <c r="GQ11" i="10"/>
  <c r="GR10" i="10"/>
  <c r="GH14" i="10"/>
  <c r="GI13" i="10"/>
  <c r="HJ3" i="10"/>
  <c r="HK2" i="10" s="1"/>
  <c r="HL4" i="10"/>
  <c r="HI1" i="10"/>
  <c r="HI5" i="10"/>
  <c r="ER28" i="10"/>
  <c r="ES28" i="10" s="1"/>
  <c r="ES27" i="10"/>
  <c r="GT10" i="10"/>
  <c r="GU9" i="10"/>
  <c r="FA25" i="10"/>
  <c r="FB24" i="10"/>
  <c r="HC7" i="10"/>
  <c r="HD6" i="10"/>
  <c r="GN12" i="10"/>
  <c r="GO11" i="10"/>
  <c r="GB17" i="10" l="1"/>
  <c r="GC16" i="10"/>
  <c r="EX27" i="10"/>
  <c r="EY26" i="10"/>
  <c r="FY18" i="10"/>
  <c r="FZ17" i="10"/>
  <c r="HI6" i="10"/>
  <c r="HJ5" i="10"/>
  <c r="FA26" i="10"/>
  <c r="FB25" i="10"/>
  <c r="GZ9" i="10"/>
  <c r="HA8" i="10"/>
  <c r="GT11" i="10"/>
  <c r="GU10" i="10"/>
  <c r="HC8" i="10"/>
  <c r="HD7" i="10"/>
  <c r="FP21" i="10"/>
  <c r="FQ20" i="10"/>
  <c r="FM22" i="10"/>
  <c r="FN21" i="10"/>
  <c r="GE16" i="10"/>
  <c r="GF15" i="10"/>
  <c r="HO4" i="10"/>
  <c r="HL5" i="10"/>
  <c r="HL1" i="10"/>
  <c r="HM3" i="10"/>
  <c r="HN2" i="10" s="1"/>
  <c r="EU28" i="10"/>
  <c r="EV28" i="10" s="1"/>
  <c r="EV27" i="10"/>
  <c r="GH15" i="10"/>
  <c r="GI14" i="10"/>
  <c r="FD25" i="10"/>
  <c r="FE24" i="10"/>
  <c r="FG24" i="10"/>
  <c r="FH23" i="10"/>
  <c r="FJ23" i="10"/>
  <c r="FK22" i="10"/>
  <c r="FV19" i="10"/>
  <c r="FW18" i="10"/>
  <c r="GN13" i="10"/>
  <c r="GO12" i="10"/>
  <c r="GQ12" i="10"/>
  <c r="GR11" i="10"/>
  <c r="HF7" i="10"/>
  <c r="HG6" i="10"/>
  <c r="GK14" i="10"/>
  <c r="GL13" i="10"/>
  <c r="GW10" i="10"/>
  <c r="GX9" i="10"/>
  <c r="FS20" i="10"/>
  <c r="FT19" i="10"/>
  <c r="GW11" i="10" l="1"/>
  <c r="GX10" i="10"/>
  <c r="HO5" i="10"/>
  <c r="HP3" i="10"/>
  <c r="HQ2" i="10" s="1"/>
  <c r="HO1" i="10"/>
  <c r="HR4" i="10"/>
  <c r="GH16" i="10"/>
  <c r="GI15" i="10"/>
  <c r="GE17" i="10"/>
  <c r="GF16" i="10"/>
  <c r="HL6" i="10"/>
  <c r="HM5" i="10"/>
  <c r="FD26" i="10"/>
  <c r="FE25" i="10"/>
  <c r="HC9" i="10"/>
  <c r="HD8" i="10"/>
  <c r="GK15" i="10"/>
  <c r="GL14" i="10"/>
  <c r="FY19" i="10"/>
  <c r="FZ18" i="10"/>
  <c r="HF8" i="10"/>
  <c r="HG7" i="10"/>
  <c r="FJ24" i="10"/>
  <c r="FK23" i="10"/>
  <c r="GN14" i="10"/>
  <c r="GO13" i="10"/>
  <c r="HI7" i="10"/>
  <c r="HJ6" i="10"/>
  <c r="FV20" i="10"/>
  <c r="FW19" i="10"/>
  <c r="GT12" i="10"/>
  <c r="GU11" i="10"/>
  <c r="FM23" i="10"/>
  <c r="FN22" i="10"/>
  <c r="GZ10" i="10"/>
  <c r="HA9" i="10"/>
  <c r="EX28" i="10"/>
  <c r="EY28" i="10" s="1"/>
  <c r="EY27" i="10"/>
  <c r="FS21" i="10"/>
  <c r="FT20" i="10"/>
  <c r="GQ13" i="10"/>
  <c r="GR12" i="10"/>
  <c r="FG25" i="10"/>
  <c r="FH24" i="10"/>
  <c r="FP22" i="10"/>
  <c r="FQ21" i="10"/>
  <c r="FA27" i="10"/>
  <c r="FB26" i="10"/>
  <c r="GB18" i="10"/>
  <c r="GC17" i="10"/>
  <c r="FA28" i="10" l="1"/>
  <c r="FB28" i="10" s="1"/>
  <c r="FB27" i="10"/>
  <c r="FJ25" i="10"/>
  <c r="FK24" i="10"/>
  <c r="FP23" i="10"/>
  <c r="FQ22" i="10"/>
  <c r="FV21" i="10"/>
  <c r="FW20" i="10"/>
  <c r="GT13" i="10"/>
  <c r="GU12" i="10"/>
  <c r="GH17" i="10"/>
  <c r="GI16" i="10"/>
  <c r="FD27" i="10"/>
  <c r="FE26" i="10"/>
  <c r="GZ11" i="10"/>
  <c r="HA10" i="10"/>
  <c r="HL7" i="10"/>
  <c r="HM6" i="10"/>
  <c r="FS22" i="10"/>
  <c r="FT21" i="10"/>
  <c r="HC10" i="10"/>
  <c r="HD9" i="10"/>
  <c r="HR1" i="10"/>
  <c r="HS3" i="10"/>
  <c r="HT2" i="10" s="1"/>
  <c r="HR5" i="10"/>
  <c r="HU4" i="10"/>
  <c r="HF9" i="10"/>
  <c r="HG8" i="10"/>
  <c r="FG26" i="10"/>
  <c r="FH25" i="10"/>
  <c r="HI8" i="10"/>
  <c r="HJ7" i="10"/>
  <c r="FY20" i="10"/>
  <c r="FZ19" i="10"/>
  <c r="HO6" i="10"/>
  <c r="HP5" i="10"/>
  <c r="GB19" i="10"/>
  <c r="GC18" i="10"/>
  <c r="GQ14" i="10"/>
  <c r="GR13" i="10"/>
  <c r="FM24" i="10"/>
  <c r="FN23" i="10"/>
  <c r="GN15" i="10"/>
  <c r="GO14" i="10"/>
  <c r="GK16" i="10"/>
  <c r="GL15" i="10"/>
  <c r="GE18" i="10"/>
  <c r="GF17" i="10"/>
  <c r="GW12" i="10"/>
  <c r="GX11" i="10"/>
  <c r="HI9" i="10" l="1"/>
  <c r="HJ8" i="10"/>
  <c r="GK17" i="10"/>
  <c r="GL16" i="10"/>
  <c r="HC11" i="10"/>
  <c r="HD10" i="10"/>
  <c r="GQ15" i="10"/>
  <c r="GR14" i="10"/>
  <c r="GZ12" i="10"/>
  <c r="HA11" i="10"/>
  <c r="FG27" i="10"/>
  <c r="FH26" i="10"/>
  <c r="FD28" i="10"/>
  <c r="FE28" i="10" s="1"/>
  <c r="FE27" i="10"/>
  <c r="GN16" i="10"/>
  <c r="GO15" i="10"/>
  <c r="GH18" i="10"/>
  <c r="GI17" i="10"/>
  <c r="HV3" i="10"/>
  <c r="HW2" i="10" s="1"/>
  <c r="HU1" i="10"/>
  <c r="HX4" i="10"/>
  <c r="HU5" i="10"/>
  <c r="GE19" i="10"/>
  <c r="GF18" i="10"/>
  <c r="FV22" i="10"/>
  <c r="FW21" i="10"/>
  <c r="GB20" i="10"/>
  <c r="GC19" i="10"/>
  <c r="FP24" i="10"/>
  <c r="FQ23" i="10"/>
  <c r="HO7" i="10"/>
  <c r="HP6" i="10"/>
  <c r="HF10" i="10"/>
  <c r="HG9" i="10"/>
  <c r="FS23" i="10"/>
  <c r="FT22" i="10"/>
  <c r="FJ26" i="10"/>
  <c r="FK25" i="10"/>
  <c r="GW13" i="10"/>
  <c r="GX12" i="10"/>
  <c r="FM25" i="10"/>
  <c r="FN24" i="10"/>
  <c r="FY21" i="10"/>
  <c r="FZ20" i="10"/>
  <c r="HR6" i="10"/>
  <c r="HS5" i="10"/>
  <c r="HL8" i="10"/>
  <c r="HM7" i="10"/>
  <c r="GT14" i="10"/>
  <c r="GU13" i="10"/>
  <c r="GW14" i="10" l="1"/>
  <c r="GX13" i="10"/>
  <c r="GN17" i="10"/>
  <c r="GO16" i="10"/>
  <c r="HR7" i="10"/>
  <c r="HS6" i="10"/>
  <c r="FP25" i="10"/>
  <c r="FQ24" i="10"/>
  <c r="HC12" i="10"/>
  <c r="HD11" i="10"/>
  <c r="HO8" i="10"/>
  <c r="HP7" i="10"/>
  <c r="GE20" i="10"/>
  <c r="GF19" i="10"/>
  <c r="FJ27" i="10"/>
  <c r="FK26" i="10"/>
  <c r="HX5" i="10"/>
  <c r="HY3" i="10"/>
  <c r="HZ2" i="10" s="1"/>
  <c r="HX1" i="10"/>
  <c r="IA4" i="10"/>
  <c r="FY22" i="10"/>
  <c r="FZ21" i="10"/>
  <c r="FG28" i="10"/>
  <c r="FH28" i="10" s="1"/>
  <c r="FH27" i="10"/>
  <c r="HL9" i="10"/>
  <c r="HM8" i="10"/>
  <c r="GQ16" i="10"/>
  <c r="GR15" i="10"/>
  <c r="HU6" i="10"/>
  <c r="HV5" i="10"/>
  <c r="FS24" i="10"/>
  <c r="FT23" i="10"/>
  <c r="GB21" i="10"/>
  <c r="GC20" i="10"/>
  <c r="GK18" i="10"/>
  <c r="GL17" i="10"/>
  <c r="GT15" i="10"/>
  <c r="GU14" i="10"/>
  <c r="FM26" i="10"/>
  <c r="FN25" i="10"/>
  <c r="HF11" i="10"/>
  <c r="HG10" i="10"/>
  <c r="FV23" i="10"/>
  <c r="FW22" i="10"/>
  <c r="GH19" i="10"/>
  <c r="GI18" i="10"/>
  <c r="GZ13" i="10"/>
  <c r="HA12" i="10"/>
  <c r="HI10" i="10"/>
  <c r="HJ9" i="10"/>
  <c r="GZ14" i="10" l="1"/>
  <c r="HA13" i="10"/>
  <c r="FM27" i="10"/>
  <c r="FN26" i="10"/>
  <c r="FJ28" i="10"/>
  <c r="FK28" i="10" s="1"/>
  <c r="FK27" i="10"/>
  <c r="GT16" i="10"/>
  <c r="GU15" i="10"/>
  <c r="GE21" i="10"/>
  <c r="GF20" i="10"/>
  <c r="FS25" i="10"/>
  <c r="FT24" i="10"/>
  <c r="FP26" i="10"/>
  <c r="FQ25" i="10"/>
  <c r="GH20" i="10"/>
  <c r="GI19" i="10"/>
  <c r="FY23" i="10"/>
  <c r="FZ22" i="10"/>
  <c r="IB3" i="10"/>
  <c r="IC2" i="10" s="1"/>
  <c r="IA5" i="10"/>
  <c r="IA1" i="10"/>
  <c r="ID4" i="10"/>
  <c r="GK19" i="10"/>
  <c r="GL18" i="10"/>
  <c r="HO9" i="10"/>
  <c r="HP8" i="10"/>
  <c r="HU7" i="10"/>
  <c r="HV6" i="10"/>
  <c r="HR8" i="10"/>
  <c r="HS7" i="10"/>
  <c r="FV24" i="10"/>
  <c r="FW23" i="10"/>
  <c r="GQ17" i="10"/>
  <c r="GR16" i="10"/>
  <c r="GN18" i="10"/>
  <c r="GO17" i="10"/>
  <c r="HI11" i="10"/>
  <c r="HJ10" i="10"/>
  <c r="HF12" i="10"/>
  <c r="HG11" i="10"/>
  <c r="GB22" i="10"/>
  <c r="GC21" i="10"/>
  <c r="HL10" i="10"/>
  <c r="HM9" i="10"/>
  <c r="HX6" i="10"/>
  <c r="HY5" i="10"/>
  <c r="HC13" i="10"/>
  <c r="HD12" i="10"/>
  <c r="GW15" i="10"/>
  <c r="GX14" i="10"/>
  <c r="HC14" i="10" l="1"/>
  <c r="HD13" i="10"/>
  <c r="FV25" i="10"/>
  <c r="FW24" i="10"/>
  <c r="GT17" i="10"/>
  <c r="GU16" i="10"/>
  <c r="ID1" i="10"/>
  <c r="IE3" i="10"/>
  <c r="IF2" i="10" s="1"/>
  <c r="IG4" i="10"/>
  <c r="ID5" i="10"/>
  <c r="IA6" i="10"/>
  <c r="IB5" i="10"/>
  <c r="GH21" i="10"/>
  <c r="GI20" i="10"/>
  <c r="HX7" i="10"/>
  <c r="HY6" i="10"/>
  <c r="HR9" i="10"/>
  <c r="HS8" i="10"/>
  <c r="HU8" i="10"/>
  <c r="HV7" i="10"/>
  <c r="HF13" i="10"/>
  <c r="HG12" i="10"/>
  <c r="GK20" i="10"/>
  <c r="GL19" i="10"/>
  <c r="HI12" i="10"/>
  <c r="HJ11" i="10"/>
  <c r="FP27" i="10"/>
  <c r="FQ26" i="10"/>
  <c r="HL11" i="10"/>
  <c r="HM10" i="10"/>
  <c r="GN19" i="10"/>
  <c r="GO18" i="10"/>
  <c r="FS26" i="10"/>
  <c r="FT25" i="10"/>
  <c r="FM28" i="10"/>
  <c r="FN28" i="10" s="1"/>
  <c r="FN27" i="10"/>
  <c r="GW16" i="10"/>
  <c r="GX15" i="10"/>
  <c r="GB23" i="10"/>
  <c r="GC22" i="10"/>
  <c r="GQ18" i="10"/>
  <c r="GR17" i="10"/>
  <c r="HO10" i="10"/>
  <c r="HP9" i="10"/>
  <c r="FY24" i="10"/>
  <c r="FZ23" i="10"/>
  <c r="GE22" i="10"/>
  <c r="GF21" i="10"/>
  <c r="GZ15" i="10"/>
  <c r="HA14" i="10"/>
  <c r="GB24" i="10" l="1"/>
  <c r="GC23" i="10"/>
  <c r="HX8" i="10"/>
  <c r="HY7" i="10"/>
  <c r="HL12" i="10"/>
  <c r="HM11" i="10"/>
  <c r="GT18" i="10"/>
  <c r="GU17" i="10"/>
  <c r="GE23" i="10"/>
  <c r="GF22" i="10"/>
  <c r="GK21" i="10"/>
  <c r="GL20" i="10"/>
  <c r="FY25" i="10"/>
  <c r="FZ24" i="10"/>
  <c r="GH22" i="10"/>
  <c r="GI21" i="10"/>
  <c r="HO11" i="10"/>
  <c r="HP10" i="10"/>
  <c r="ID6" i="10"/>
  <c r="IE5" i="10"/>
  <c r="GN20" i="10"/>
  <c r="GO19" i="10"/>
  <c r="GW17" i="10"/>
  <c r="GX16" i="10"/>
  <c r="HF14" i="10"/>
  <c r="HG13" i="10"/>
  <c r="FP28" i="10"/>
  <c r="FQ28" i="10" s="1"/>
  <c r="FQ27" i="10"/>
  <c r="HU9" i="10"/>
  <c r="HV8" i="10"/>
  <c r="IA7" i="10"/>
  <c r="IB6" i="10"/>
  <c r="FV26" i="10"/>
  <c r="FW25" i="10"/>
  <c r="GZ16" i="10"/>
  <c r="HA15" i="10"/>
  <c r="GQ19" i="10"/>
  <c r="GR18" i="10"/>
  <c r="FS27" i="10"/>
  <c r="FT26" i="10"/>
  <c r="HI13" i="10"/>
  <c r="HJ12" i="10"/>
  <c r="HR10" i="10"/>
  <c r="HS9" i="10"/>
  <c r="IG5" i="10"/>
  <c r="IG1" i="10"/>
  <c r="IH3" i="10"/>
  <c r="II2" i="10" s="1"/>
  <c r="IJ4" i="10"/>
  <c r="HC15" i="10"/>
  <c r="HD14" i="10"/>
  <c r="GH23" i="10" l="1"/>
  <c r="GI22" i="10"/>
  <c r="GQ20" i="10"/>
  <c r="GR19" i="10"/>
  <c r="FY26" i="10"/>
  <c r="FZ25" i="10"/>
  <c r="IM4" i="10"/>
  <c r="IK3" i="10"/>
  <c r="IL2" i="10" s="1"/>
  <c r="IJ1" i="10"/>
  <c r="IJ5" i="10"/>
  <c r="IA8" i="10"/>
  <c r="IB7" i="10"/>
  <c r="IG6" i="10"/>
  <c r="IH5" i="10"/>
  <c r="HU10" i="10"/>
  <c r="HV9" i="10"/>
  <c r="HL13" i="10"/>
  <c r="HM12" i="10"/>
  <c r="HR11" i="10"/>
  <c r="HS10" i="10"/>
  <c r="GZ17" i="10"/>
  <c r="HA16" i="10"/>
  <c r="GK22" i="10"/>
  <c r="GL21" i="10"/>
  <c r="FS28" i="10"/>
  <c r="FT28" i="10" s="1"/>
  <c r="FT27" i="10"/>
  <c r="GW18" i="10"/>
  <c r="GX17" i="10"/>
  <c r="GT19" i="10"/>
  <c r="GU18" i="10"/>
  <c r="GN21" i="10"/>
  <c r="GO20" i="10"/>
  <c r="ID7" i="10"/>
  <c r="IE6" i="10"/>
  <c r="HX9" i="10"/>
  <c r="HY8" i="10"/>
  <c r="HC16" i="10"/>
  <c r="HD15" i="10"/>
  <c r="HI14" i="10"/>
  <c r="HJ13" i="10"/>
  <c r="FV27" i="10"/>
  <c r="FW26" i="10"/>
  <c r="HF15" i="10"/>
  <c r="HG14" i="10"/>
  <c r="HO12" i="10"/>
  <c r="HP11" i="10"/>
  <c r="GE24" i="10"/>
  <c r="GF23" i="10"/>
  <c r="GB25" i="10"/>
  <c r="GC24" i="10"/>
  <c r="GE25" i="10" l="1"/>
  <c r="GF24" i="10"/>
  <c r="GN22" i="10"/>
  <c r="GO21" i="10"/>
  <c r="HU11" i="10"/>
  <c r="HV10" i="10"/>
  <c r="GT20" i="10"/>
  <c r="GU19" i="10"/>
  <c r="IG7" i="10"/>
  <c r="IH6" i="10"/>
  <c r="GK23" i="10"/>
  <c r="GL22" i="10"/>
  <c r="HC17" i="10"/>
  <c r="HD16" i="10"/>
  <c r="FY27" i="10"/>
  <c r="FZ26" i="10"/>
  <c r="HF16" i="10"/>
  <c r="HG15" i="10"/>
  <c r="HR12" i="10"/>
  <c r="HS11" i="10"/>
  <c r="IJ6" i="10"/>
  <c r="IK5" i="10"/>
  <c r="HI15" i="10"/>
  <c r="HJ14" i="10"/>
  <c r="IN3" i="10"/>
  <c r="IO2" i="10" s="1"/>
  <c r="IP4" i="10"/>
  <c r="IM5" i="10"/>
  <c r="IM1" i="10"/>
  <c r="HO13" i="10"/>
  <c r="HP12" i="10"/>
  <c r="GZ18" i="10"/>
  <c r="HA17" i="10"/>
  <c r="HX10" i="10"/>
  <c r="HY9" i="10"/>
  <c r="GW19" i="10"/>
  <c r="GX18" i="10"/>
  <c r="IA9" i="10"/>
  <c r="IB8" i="10"/>
  <c r="GQ21" i="10"/>
  <c r="GR20" i="10"/>
  <c r="GB26" i="10"/>
  <c r="GC25" i="10"/>
  <c r="FV28" i="10"/>
  <c r="FW28" i="10" s="1"/>
  <c r="FW27" i="10"/>
  <c r="ID8" i="10"/>
  <c r="IE7" i="10"/>
  <c r="HL14" i="10"/>
  <c r="HM13" i="10"/>
  <c r="GH24" i="10"/>
  <c r="GI23" i="10"/>
  <c r="HL15" i="10" l="1"/>
  <c r="HM14" i="10"/>
  <c r="GQ22" i="10"/>
  <c r="GR21" i="10"/>
  <c r="GZ19" i="10"/>
  <c r="HA18" i="10"/>
  <c r="HI16" i="10"/>
  <c r="HJ15" i="10"/>
  <c r="FY28" i="10"/>
  <c r="FZ28" i="10" s="1"/>
  <c r="FZ27" i="10"/>
  <c r="GT21" i="10"/>
  <c r="GU20" i="10"/>
  <c r="IA10" i="10"/>
  <c r="IB9" i="10"/>
  <c r="HC18" i="10"/>
  <c r="HD17" i="10"/>
  <c r="GW20" i="10"/>
  <c r="GX19" i="10"/>
  <c r="ID9" i="10"/>
  <c r="IE8" i="10"/>
  <c r="HO14" i="10"/>
  <c r="HP13" i="10"/>
  <c r="IJ7" i="10"/>
  <c r="IK6" i="10"/>
  <c r="HU12" i="10"/>
  <c r="HV11" i="10"/>
  <c r="IM6" i="10"/>
  <c r="IN5" i="10"/>
  <c r="HR13" i="10"/>
  <c r="HS12" i="10"/>
  <c r="GK24" i="10"/>
  <c r="GL23" i="10"/>
  <c r="GN23" i="10"/>
  <c r="GO22" i="10"/>
  <c r="IP1" i="10"/>
  <c r="IS4" i="10"/>
  <c r="IQ3" i="10"/>
  <c r="IR2" i="10" s="1"/>
  <c r="IP5" i="10"/>
  <c r="GH25" i="10"/>
  <c r="GI24" i="10"/>
  <c r="GB27" i="10"/>
  <c r="GC26" i="10"/>
  <c r="HX11" i="10"/>
  <c r="HY10" i="10"/>
  <c r="HF17" i="10"/>
  <c r="HG16" i="10"/>
  <c r="IG8" i="10"/>
  <c r="IH7" i="10"/>
  <c r="GE26" i="10"/>
  <c r="GF25" i="10"/>
  <c r="GK25" i="10" l="1"/>
  <c r="GL24" i="10"/>
  <c r="IA11" i="10"/>
  <c r="IB10" i="10"/>
  <c r="IG9" i="10"/>
  <c r="IH8" i="10"/>
  <c r="IJ8" i="10"/>
  <c r="IK7" i="10"/>
  <c r="HC19" i="10"/>
  <c r="HD18" i="10"/>
  <c r="HI17" i="10"/>
  <c r="HJ16" i="10"/>
  <c r="IP6" i="10"/>
  <c r="IQ5" i="10"/>
  <c r="HF18" i="10"/>
  <c r="HG17" i="10"/>
  <c r="HO15" i="10"/>
  <c r="HP14" i="10"/>
  <c r="IS5" i="10"/>
  <c r="IS1" i="10"/>
  <c r="IT3" i="10"/>
  <c r="IU2" i="10" s="1"/>
  <c r="GH26" i="10"/>
  <c r="GI25" i="10"/>
  <c r="HR14" i="10"/>
  <c r="HS13" i="10"/>
  <c r="GZ20" i="10"/>
  <c r="HA19" i="10"/>
  <c r="HX12" i="10"/>
  <c r="HY11" i="10"/>
  <c r="IM7" i="10"/>
  <c r="IN6" i="10"/>
  <c r="ID10" i="10"/>
  <c r="IE9" i="10"/>
  <c r="GT22" i="10"/>
  <c r="GU21" i="10"/>
  <c r="GQ23" i="10"/>
  <c r="GR22" i="10"/>
  <c r="GE27" i="10"/>
  <c r="GF26" i="10"/>
  <c r="GB28" i="10"/>
  <c r="GC28" i="10" s="1"/>
  <c r="GC27" i="10"/>
  <c r="GN24" i="10"/>
  <c r="GO23" i="10"/>
  <c r="HU13" i="10"/>
  <c r="HV12" i="10"/>
  <c r="GW21" i="10"/>
  <c r="GX20" i="10"/>
  <c r="HL16" i="10"/>
  <c r="HM15" i="10"/>
  <c r="HL17" i="10" l="1"/>
  <c r="HM16" i="10"/>
  <c r="HF19" i="10"/>
  <c r="HG18" i="10"/>
  <c r="IJ9" i="10"/>
  <c r="IK8" i="10"/>
  <c r="IP7" i="10"/>
  <c r="IQ6" i="10"/>
  <c r="ID11" i="10"/>
  <c r="IE10" i="10"/>
  <c r="HR15" i="10"/>
  <c r="HS14" i="10"/>
  <c r="GW22" i="10"/>
  <c r="GX21" i="10"/>
  <c r="GE28" i="10"/>
  <c r="GF28" i="10" s="1"/>
  <c r="GF27" i="10"/>
  <c r="IM8" i="10"/>
  <c r="IN7" i="10"/>
  <c r="GH27" i="10"/>
  <c r="GI26" i="10"/>
  <c r="IG10" i="10"/>
  <c r="IH9" i="10"/>
  <c r="HU14" i="10"/>
  <c r="HV13" i="10"/>
  <c r="GQ24" i="10"/>
  <c r="GR23" i="10"/>
  <c r="HX13" i="10"/>
  <c r="HY12" i="10"/>
  <c r="IS6" i="10"/>
  <c r="IT5" i="10"/>
  <c r="IA12" i="10"/>
  <c r="IB11" i="10"/>
  <c r="GN25" i="10"/>
  <c r="GO24" i="10"/>
  <c r="GT23" i="10"/>
  <c r="GU22" i="10"/>
  <c r="GZ21" i="10"/>
  <c r="HA20" i="10"/>
  <c r="HI18" i="10"/>
  <c r="HJ17" i="10"/>
  <c r="HO16" i="10"/>
  <c r="HP15" i="10"/>
  <c r="HC20" i="10"/>
  <c r="HD19" i="10"/>
  <c r="GK26" i="10"/>
  <c r="GL25" i="10"/>
  <c r="IP8" i="10" l="1"/>
  <c r="IQ7" i="10"/>
  <c r="HI19" i="10"/>
  <c r="HJ18" i="10"/>
  <c r="IA13" i="10"/>
  <c r="IB12" i="10"/>
  <c r="HU15" i="10"/>
  <c r="HV14" i="10"/>
  <c r="GZ22" i="10"/>
  <c r="HA21" i="10"/>
  <c r="IS7" i="10"/>
  <c r="IT6" i="10"/>
  <c r="IJ10" i="10"/>
  <c r="IK9" i="10"/>
  <c r="HC21" i="10"/>
  <c r="HD20" i="10"/>
  <c r="GT24" i="10"/>
  <c r="GU23" i="10"/>
  <c r="HX14" i="10"/>
  <c r="HY13" i="10"/>
  <c r="GH28" i="10"/>
  <c r="GI28" i="10" s="1"/>
  <c r="GI27" i="10"/>
  <c r="HR16" i="10"/>
  <c r="HS15" i="10"/>
  <c r="GK27" i="10"/>
  <c r="GL26" i="10"/>
  <c r="IG11" i="10"/>
  <c r="IH10" i="10"/>
  <c r="GW23" i="10"/>
  <c r="GX22" i="10"/>
  <c r="HF20" i="10"/>
  <c r="HG19" i="10"/>
  <c r="HO17" i="10"/>
  <c r="HP16" i="10"/>
  <c r="GN26" i="10"/>
  <c r="GO25" i="10"/>
  <c r="GQ25" i="10"/>
  <c r="GR24" i="10"/>
  <c r="IM9" i="10"/>
  <c r="IN8" i="10"/>
  <c r="ID12" i="10"/>
  <c r="IE11" i="10"/>
  <c r="HL18" i="10"/>
  <c r="HM17" i="10"/>
  <c r="IM10" i="10" l="1"/>
  <c r="IN9" i="10"/>
  <c r="HF21" i="10"/>
  <c r="HG20" i="10"/>
  <c r="HR17" i="10"/>
  <c r="HS16" i="10"/>
  <c r="HC22" i="10"/>
  <c r="HD21" i="10"/>
  <c r="HU16" i="10"/>
  <c r="HV15" i="10"/>
  <c r="GQ26" i="10"/>
  <c r="GR25" i="10"/>
  <c r="GW24" i="10"/>
  <c r="GX23" i="10"/>
  <c r="IA14" i="10"/>
  <c r="IB13" i="10"/>
  <c r="HL19" i="10"/>
  <c r="HM18" i="10"/>
  <c r="IS8" i="10"/>
  <c r="IT7" i="10"/>
  <c r="IJ11" i="10"/>
  <c r="IK10" i="10"/>
  <c r="GN27" i="10"/>
  <c r="GO26" i="10"/>
  <c r="IG12" i="10"/>
  <c r="IH11" i="10"/>
  <c r="HX15" i="10"/>
  <c r="HY14" i="10"/>
  <c r="HI20" i="10"/>
  <c r="HJ19" i="10"/>
  <c r="ID13" i="10"/>
  <c r="IE12" i="10"/>
  <c r="HO18" i="10"/>
  <c r="HP17" i="10"/>
  <c r="GK28" i="10"/>
  <c r="GL28" i="10" s="1"/>
  <c r="GL27" i="10"/>
  <c r="GT25" i="10"/>
  <c r="GU24" i="10"/>
  <c r="GZ23" i="10"/>
  <c r="HA22" i="10"/>
  <c r="IP9" i="10"/>
  <c r="IQ8" i="10"/>
  <c r="GZ24" i="10" l="1"/>
  <c r="HA23" i="10"/>
  <c r="ID14" i="10"/>
  <c r="IE13" i="10"/>
  <c r="GN28" i="10"/>
  <c r="GO28" i="10" s="1"/>
  <c r="GO27" i="10"/>
  <c r="IA15" i="10"/>
  <c r="IB14" i="10"/>
  <c r="HC23" i="10"/>
  <c r="HD22" i="10"/>
  <c r="HI21" i="10"/>
  <c r="HJ20" i="10"/>
  <c r="GW25" i="10"/>
  <c r="GX24" i="10"/>
  <c r="HX16" i="10"/>
  <c r="HY15" i="10"/>
  <c r="HF22" i="10"/>
  <c r="HG21" i="10"/>
  <c r="GT26" i="10"/>
  <c r="GU25" i="10"/>
  <c r="IJ12" i="10"/>
  <c r="IK11" i="10"/>
  <c r="HR18" i="10"/>
  <c r="HS17" i="10"/>
  <c r="IS9" i="10"/>
  <c r="IT8" i="10"/>
  <c r="GQ27" i="10"/>
  <c r="GR26" i="10"/>
  <c r="IP10" i="10"/>
  <c r="IQ9" i="10"/>
  <c r="HO19" i="10"/>
  <c r="HP18" i="10"/>
  <c r="IG13" i="10"/>
  <c r="IH12" i="10"/>
  <c r="HL20" i="10"/>
  <c r="HM19" i="10"/>
  <c r="HU17" i="10"/>
  <c r="HV16" i="10"/>
  <c r="IM11" i="10"/>
  <c r="IN10" i="10"/>
  <c r="IM12" i="10" l="1"/>
  <c r="IN11" i="10"/>
  <c r="HO20" i="10"/>
  <c r="HP19" i="10"/>
  <c r="HR19" i="10"/>
  <c r="HS18" i="10"/>
  <c r="HX17" i="10"/>
  <c r="HY16" i="10"/>
  <c r="IA16" i="10"/>
  <c r="IB15" i="10"/>
  <c r="HL21" i="10"/>
  <c r="HM20" i="10"/>
  <c r="HU18" i="10"/>
  <c r="HV17" i="10"/>
  <c r="IP11" i="10"/>
  <c r="IQ10" i="10"/>
  <c r="IJ13" i="10"/>
  <c r="IK12" i="10"/>
  <c r="GW26" i="10"/>
  <c r="GX25" i="10"/>
  <c r="GQ28" i="10"/>
  <c r="GR28" i="10" s="1"/>
  <c r="GR27" i="10"/>
  <c r="GT27" i="10"/>
  <c r="GU26" i="10"/>
  <c r="HI22" i="10"/>
  <c r="HJ21" i="10"/>
  <c r="ID15" i="10"/>
  <c r="IE14" i="10"/>
  <c r="IG14" i="10"/>
  <c r="IH13" i="10"/>
  <c r="IS10" i="10"/>
  <c r="IT9" i="10"/>
  <c r="HF23" i="10"/>
  <c r="HG22" i="10"/>
  <c r="HC24" i="10"/>
  <c r="HD23" i="10"/>
  <c r="GZ25" i="10"/>
  <c r="HA24" i="10"/>
  <c r="IS11" i="10" l="1"/>
  <c r="IT10" i="10"/>
  <c r="GT28" i="10"/>
  <c r="GU28" i="10" s="1"/>
  <c r="GU27" i="10"/>
  <c r="IP12" i="10"/>
  <c r="IQ11" i="10"/>
  <c r="HX18" i="10"/>
  <c r="HY17" i="10"/>
  <c r="HU19" i="10"/>
  <c r="HV18" i="10"/>
  <c r="HR20" i="10"/>
  <c r="HS19" i="10"/>
  <c r="GZ26" i="10"/>
  <c r="HA25" i="10"/>
  <c r="IG15" i="10"/>
  <c r="IH14" i="10"/>
  <c r="HC25" i="10"/>
  <c r="HD24" i="10"/>
  <c r="ID16" i="10"/>
  <c r="IE15" i="10"/>
  <c r="GW27" i="10"/>
  <c r="GX26" i="10"/>
  <c r="HL22" i="10"/>
  <c r="HM21" i="10"/>
  <c r="HO21" i="10"/>
  <c r="HP20" i="10"/>
  <c r="HF24" i="10"/>
  <c r="HG23" i="10"/>
  <c r="HI23" i="10"/>
  <c r="HJ22" i="10"/>
  <c r="IJ14" i="10"/>
  <c r="IK13" i="10"/>
  <c r="IA17" i="10"/>
  <c r="IB16" i="10"/>
  <c r="IM13" i="10"/>
  <c r="IN12" i="10"/>
  <c r="IM14" i="10" l="1"/>
  <c r="IN13" i="10"/>
  <c r="HF25" i="10"/>
  <c r="HG24" i="10"/>
  <c r="ID17" i="10"/>
  <c r="IE16" i="10"/>
  <c r="HR21" i="10"/>
  <c r="HS20" i="10"/>
  <c r="HL23" i="10"/>
  <c r="HM22" i="10"/>
  <c r="IG16" i="10"/>
  <c r="IH15" i="10"/>
  <c r="HI24" i="10"/>
  <c r="HJ23" i="10"/>
  <c r="GW28" i="10"/>
  <c r="GX28" i="10" s="1"/>
  <c r="GX27" i="10"/>
  <c r="IP13" i="10"/>
  <c r="IQ12" i="10"/>
  <c r="IJ15" i="10"/>
  <c r="IK14" i="10"/>
  <c r="HX19" i="10"/>
  <c r="HY18" i="10"/>
  <c r="GZ27" i="10"/>
  <c r="HA26" i="10"/>
  <c r="IA18" i="10"/>
  <c r="IB17" i="10"/>
  <c r="HO22" i="10"/>
  <c r="HP21" i="10"/>
  <c r="HC26" i="10"/>
  <c r="HD25" i="10"/>
  <c r="HU20" i="10"/>
  <c r="HV19" i="10"/>
  <c r="IS12" i="10"/>
  <c r="IT11" i="10"/>
  <c r="HU21" i="10" l="1"/>
  <c r="HV20" i="10"/>
  <c r="GZ28" i="10"/>
  <c r="HA28" i="10" s="1"/>
  <c r="HA27" i="10"/>
  <c r="HR22" i="10"/>
  <c r="HS21" i="10"/>
  <c r="HI25" i="10"/>
  <c r="HJ24" i="10"/>
  <c r="HO23" i="10"/>
  <c r="HP22" i="10"/>
  <c r="IJ16" i="10"/>
  <c r="IK15" i="10"/>
  <c r="IG17" i="10"/>
  <c r="IH16" i="10"/>
  <c r="HF26" i="10"/>
  <c r="HG25" i="10"/>
  <c r="HC27" i="10"/>
  <c r="HD26" i="10"/>
  <c r="HX20" i="10"/>
  <c r="HY19" i="10"/>
  <c r="ID18" i="10"/>
  <c r="IE17" i="10"/>
  <c r="IS13" i="10"/>
  <c r="IT12" i="10"/>
  <c r="IA19" i="10"/>
  <c r="IB18" i="10"/>
  <c r="IP14" i="10"/>
  <c r="IQ13" i="10"/>
  <c r="HL24" i="10"/>
  <c r="HM23" i="10"/>
  <c r="IM15" i="10"/>
  <c r="IN14" i="10"/>
  <c r="IM16" i="10" l="1"/>
  <c r="IN15" i="10"/>
  <c r="IS14" i="10"/>
  <c r="IT13" i="10"/>
  <c r="HF27" i="10"/>
  <c r="HG26" i="10"/>
  <c r="HI26" i="10"/>
  <c r="HJ25" i="10"/>
  <c r="HL25" i="10"/>
  <c r="HM24" i="10"/>
  <c r="ID19" i="10"/>
  <c r="IE18" i="10"/>
  <c r="HR23" i="10"/>
  <c r="HS22" i="10"/>
  <c r="IP15" i="10"/>
  <c r="IQ14" i="10"/>
  <c r="HX21" i="10"/>
  <c r="HY20" i="10"/>
  <c r="IJ17" i="10"/>
  <c r="IK16" i="10"/>
  <c r="IG18" i="10"/>
  <c r="IH17" i="10"/>
  <c r="IA20" i="10"/>
  <c r="IB19" i="10"/>
  <c r="HC28" i="10"/>
  <c r="HD28" i="10" s="1"/>
  <c r="HD27" i="10"/>
  <c r="HO24" i="10"/>
  <c r="HP23" i="10"/>
  <c r="HU22" i="10"/>
  <c r="HV21" i="10"/>
  <c r="IA21" i="10" l="1"/>
  <c r="IB20" i="10"/>
  <c r="IP16" i="10"/>
  <c r="IQ15" i="10"/>
  <c r="HI27" i="10"/>
  <c r="HJ26" i="10"/>
  <c r="HU23" i="10"/>
  <c r="HV22" i="10"/>
  <c r="HR24" i="10"/>
  <c r="HS23" i="10"/>
  <c r="IJ18" i="10"/>
  <c r="IK17" i="10"/>
  <c r="IS15" i="10"/>
  <c r="IT14" i="10"/>
  <c r="IG19" i="10"/>
  <c r="IH18" i="10"/>
  <c r="HF28" i="10"/>
  <c r="HG28" i="10" s="1"/>
  <c r="HG27" i="10"/>
  <c r="HO25" i="10"/>
  <c r="HP24" i="10"/>
  <c r="ID20" i="10"/>
  <c r="IE19" i="10"/>
  <c r="HX22" i="10"/>
  <c r="HY21" i="10"/>
  <c r="HL26" i="10"/>
  <c r="HM25" i="10"/>
  <c r="IM17" i="10"/>
  <c r="IN16" i="10"/>
  <c r="HU24" i="10" l="1"/>
  <c r="HV23" i="10"/>
  <c r="HX23" i="10"/>
  <c r="HY22" i="10"/>
  <c r="ID21" i="10"/>
  <c r="IE20" i="10"/>
  <c r="IS16" i="10"/>
  <c r="IT15" i="10"/>
  <c r="HI28" i="10"/>
  <c r="HJ28" i="10" s="1"/>
  <c r="HJ27" i="10"/>
  <c r="IG20" i="10"/>
  <c r="IH19" i="10"/>
  <c r="IM18" i="10"/>
  <c r="IN17" i="10"/>
  <c r="HO26" i="10"/>
  <c r="HP25" i="10"/>
  <c r="IJ19" i="10"/>
  <c r="IK18" i="10"/>
  <c r="IP17" i="10"/>
  <c r="IQ16" i="10"/>
  <c r="HL27" i="10"/>
  <c r="HM26" i="10"/>
  <c r="HR25" i="10"/>
  <c r="HS24" i="10"/>
  <c r="IA22" i="10"/>
  <c r="IB21" i="10"/>
  <c r="HO27" i="10" l="1"/>
  <c r="HP26" i="10"/>
  <c r="HR26" i="10"/>
  <c r="HS25" i="10"/>
  <c r="HL28" i="10"/>
  <c r="HM28" i="10" s="1"/>
  <c r="HM27" i="10"/>
  <c r="ID22" i="10"/>
  <c r="IE21" i="10"/>
  <c r="IP18" i="10"/>
  <c r="IQ17" i="10"/>
  <c r="IG21" i="10"/>
  <c r="IH20" i="10"/>
  <c r="HX24" i="10"/>
  <c r="HY23" i="10"/>
  <c r="IS17" i="10"/>
  <c r="IT16" i="10"/>
  <c r="IM19" i="10"/>
  <c r="IN18" i="10"/>
  <c r="IA23" i="10"/>
  <c r="IB22" i="10"/>
  <c r="IJ20" i="10"/>
  <c r="IK19" i="10"/>
  <c r="HU25" i="10"/>
  <c r="HV24" i="10"/>
  <c r="IS18" i="10" l="1"/>
  <c r="IT17" i="10"/>
  <c r="IJ21" i="10"/>
  <c r="IK20" i="10"/>
  <c r="HX25" i="10"/>
  <c r="HY24" i="10"/>
  <c r="IG22" i="10"/>
  <c r="IH21" i="10"/>
  <c r="HU26" i="10"/>
  <c r="HV25" i="10"/>
  <c r="ID23" i="10"/>
  <c r="IE22" i="10"/>
  <c r="IA24" i="10"/>
  <c r="IB23" i="10"/>
  <c r="HR27" i="10"/>
  <c r="HS26" i="10"/>
  <c r="IM20" i="10"/>
  <c r="IN19" i="10"/>
  <c r="IP19" i="10"/>
  <c r="IQ18" i="10"/>
  <c r="HO28" i="10"/>
  <c r="HP28" i="10" s="1"/>
  <c r="HP27" i="10"/>
  <c r="HR28" i="10" l="1"/>
  <c r="HS28" i="10" s="1"/>
  <c r="HS27" i="10"/>
  <c r="IG23" i="10"/>
  <c r="IH22" i="10"/>
  <c r="HX26" i="10"/>
  <c r="HY25" i="10"/>
  <c r="IJ22" i="10"/>
  <c r="IK21" i="10"/>
  <c r="IA25" i="10"/>
  <c r="IB24" i="10"/>
  <c r="IP20" i="10"/>
  <c r="IQ19" i="10"/>
  <c r="ID24" i="10"/>
  <c r="IE23" i="10"/>
  <c r="IM21" i="10"/>
  <c r="IN20" i="10"/>
  <c r="HU27" i="10"/>
  <c r="HV26" i="10"/>
  <c r="IS19" i="10"/>
  <c r="IT18" i="10"/>
  <c r="IM22" i="10" l="1"/>
  <c r="IN21" i="10"/>
  <c r="IJ23" i="10"/>
  <c r="IK22" i="10"/>
  <c r="ID25" i="10"/>
  <c r="IE24" i="10"/>
  <c r="HX27" i="10"/>
  <c r="HY26" i="10"/>
  <c r="IS20" i="10"/>
  <c r="IT19" i="10"/>
  <c r="IP21" i="10"/>
  <c r="IQ20" i="10"/>
  <c r="IG24" i="10"/>
  <c r="IH23" i="10"/>
  <c r="HU28" i="10"/>
  <c r="HV28" i="10" s="1"/>
  <c r="HV27" i="10"/>
  <c r="IA26" i="10"/>
  <c r="IB25" i="10"/>
  <c r="HX28" i="10" l="1"/>
  <c r="HY28" i="10" s="1"/>
  <c r="HY27" i="10"/>
  <c r="ID26" i="10"/>
  <c r="IE25" i="10"/>
  <c r="IJ24" i="10"/>
  <c r="IK23" i="10"/>
  <c r="IG25" i="10"/>
  <c r="IH24" i="10"/>
  <c r="IP22" i="10"/>
  <c r="IQ21" i="10"/>
  <c r="IA27" i="10"/>
  <c r="IB26" i="10"/>
  <c r="IS21" i="10"/>
  <c r="IT20" i="10"/>
  <c r="IM23" i="10"/>
  <c r="IN22" i="10"/>
  <c r="IM24" i="10" l="1"/>
  <c r="IN23" i="10"/>
  <c r="IG26" i="10"/>
  <c r="IH25" i="10"/>
  <c r="IJ25" i="10"/>
  <c r="IK24" i="10"/>
  <c r="IS22" i="10"/>
  <c r="IT21" i="10"/>
  <c r="IA28" i="10"/>
  <c r="IB28" i="10" s="1"/>
  <c r="IB27" i="10"/>
  <c r="ID27" i="10"/>
  <c r="IE26" i="10"/>
  <c r="IP23" i="10"/>
  <c r="IQ22" i="10"/>
  <c r="IS23" i="10" l="1"/>
  <c r="IT22" i="10"/>
  <c r="IJ26" i="10"/>
  <c r="IK25" i="10"/>
  <c r="ID28" i="10"/>
  <c r="IE28" i="10" s="1"/>
  <c r="IE27" i="10"/>
  <c r="IP24" i="10"/>
  <c r="IQ23" i="10"/>
  <c r="IG27" i="10"/>
  <c r="IH26" i="10"/>
  <c r="IM25" i="10"/>
  <c r="IN24" i="10"/>
  <c r="IM26" i="10" l="1"/>
  <c r="IN25" i="10"/>
  <c r="IJ27" i="10"/>
  <c r="IK26" i="10"/>
  <c r="IP25" i="10"/>
  <c r="IQ24" i="10"/>
  <c r="IG28" i="10"/>
  <c r="IH28" i="10" s="1"/>
  <c r="IH27" i="10"/>
  <c r="IS24" i="10"/>
  <c r="IT23" i="10"/>
  <c r="IJ28" i="10" l="1"/>
  <c r="IK28" i="10" s="1"/>
  <c r="IK27" i="10"/>
  <c r="IP26" i="10"/>
  <c r="IQ25" i="10"/>
  <c r="IS25" i="10"/>
  <c r="IT24" i="10"/>
  <c r="IM27" i="10"/>
  <c r="IN26" i="10"/>
  <c r="IM28" i="10" l="1"/>
  <c r="IN28" i="10" s="1"/>
  <c r="IN27" i="10"/>
  <c r="IS26" i="10"/>
  <c r="IT25" i="10"/>
  <c r="IP27" i="10"/>
  <c r="IQ26" i="10"/>
  <c r="IS27" i="10" l="1"/>
  <c r="IT26" i="10"/>
  <c r="IP28" i="10"/>
  <c r="IQ28" i="10" s="1"/>
  <c r="IQ27" i="10"/>
  <c r="IS28" i="10" l="1"/>
  <c r="IT28" i="10" s="1"/>
  <c r="IT27" i="10"/>
</calcChain>
</file>

<file path=xl/comments1.xml><?xml version="1.0" encoding="utf-8"?>
<comments xmlns="http://schemas.openxmlformats.org/spreadsheetml/2006/main">
  <authors>
    <author>adb013</author>
  </authors>
  <commentList>
    <comment ref="E3" authorId="0">
      <text>
        <r>
          <rPr>
            <b/>
            <sz val="12"/>
            <color indexed="81"/>
            <rFont val="Tahoma"/>
            <family val="2"/>
          </rPr>
          <t>adb013:</t>
        </r>
        <r>
          <rPr>
            <sz val="8"/>
            <color indexed="81"/>
            <rFont val="Tahoma"/>
            <family val="2"/>
          </rPr>
          <t xml:space="preserve">
</t>
        </r>
        <r>
          <rPr>
            <sz val="12"/>
            <color indexed="81"/>
            <rFont val="Tahoma"/>
            <family val="2"/>
          </rPr>
          <t>automatically updates the 6 day lookahead (=today()), if you need a 6 day lookahead starting with a previous or future date you need to overwrite the formula, make sure you enter it afterwards again
date format: dd/mm/yyyy</t>
        </r>
      </text>
    </comment>
  </commentList>
</comments>
</file>

<file path=xl/comments2.xml><?xml version="1.0" encoding="utf-8"?>
<comments xmlns="http://schemas.openxmlformats.org/spreadsheetml/2006/main">
  <authors>
    <author>adb013</author>
    <author>GUPCO USER</author>
  </authors>
  <commentList>
    <comment ref="B9" authorId="0">
      <text>
        <r>
          <rPr>
            <b/>
            <sz val="8"/>
            <color indexed="81"/>
            <rFont val="Tahoma"/>
            <family val="2"/>
          </rPr>
          <t>adb013:</t>
        </r>
        <r>
          <rPr>
            <sz val="8"/>
            <color indexed="81"/>
            <rFont val="Tahoma"/>
            <family val="2"/>
          </rPr>
          <t xml:space="preserve">
</t>
        </r>
        <r>
          <rPr>
            <b/>
            <sz val="10"/>
            <color indexed="81"/>
            <rFont val="Tahoma"/>
            <family val="2"/>
          </rPr>
          <t>leave this row empty!!!</t>
        </r>
      </text>
    </comment>
    <comment ref="B406" authorId="1">
      <text>
        <r>
          <rPr>
            <b/>
            <sz val="8"/>
            <color indexed="81"/>
            <rFont val="Tahoma"/>
            <family val="2"/>
          </rPr>
          <t>Andy:
based on offset data SB293-2</t>
        </r>
        <r>
          <rPr>
            <sz val="8"/>
            <color indexed="81"/>
            <rFont val="Tahoma"/>
            <family val="2"/>
          </rPr>
          <t xml:space="preserve">
</t>
        </r>
      </text>
    </comment>
  </commentList>
</comments>
</file>

<file path=xl/comments3.xml><?xml version="1.0" encoding="utf-8"?>
<comments xmlns="http://schemas.openxmlformats.org/spreadsheetml/2006/main">
  <authors>
    <author>GUPCO USER</author>
  </authors>
  <commentList>
    <comment ref="E51" authorId="0">
      <text>
        <r>
          <rPr>
            <b/>
            <sz val="8"/>
            <color indexed="81"/>
            <rFont val="Tahoma"/>
            <family val="2"/>
          </rPr>
          <t>Andy:</t>
        </r>
        <r>
          <rPr>
            <sz val="8"/>
            <color indexed="81"/>
            <rFont val="Tahoma"/>
            <family val="2"/>
          </rPr>
          <t xml:space="preserve">
- 60 hrs BHA M/U &amp; FIT
aver. ROP 30 fph
- 65 hr bit trip / BOP test
- 40 hr stage cage fmt.
- 7 hr change to OBM
- 68 hrs wiper trip &amp; POOH for csg. </t>
        </r>
      </text>
    </comment>
  </commentList>
</comments>
</file>

<file path=xl/sharedStrings.xml><?xml version="1.0" encoding="utf-8"?>
<sst xmlns="http://schemas.openxmlformats.org/spreadsheetml/2006/main" count="546" uniqueCount="121">
  <si>
    <t>EQUIPMENT FROM RIG</t>
  </si>
  <si>
    <t>EQUIPMENT TO RIG</t>
  </si>
  <si>
    <t>POB</t>
  </si>
  <si>
    <t>VESSELS</t>
  </si>
  <si>
    <t>............................................................................................................................</t>
  </si>
  <si>
    <t xml:space="preserve">  </t>
  </si>
  <si>
    <t>OPERATIONS FORECAST</t>
  </si>
  <si>
    <t>START</t>
  </si>
  <si>
    <t>END</t>
  </si>
  <si>
    <t>TIME</t>
  </si>
  <si>
    <t>HRS</t>
  </si>
  <si>
    <t>REMARKS</t>
  </si>
  <si>
    <t>Operation Description / Activity</t>
  </si>
  <si>
    <t xml:space="preserve"> </t>
  </si>
  <si>
    <t>Date</t>
  </si>
  <si>
    <t>Rig Name</t>
  </si>
  <si>
    <t>Well Name</t>
  </si>
  <si>
    <t>Well</t>
  </si>
  <si>
    <t>POB @ Start</t>
  </si>
  <si>
    <t>Beds on rig</t>
  </si>
  <si>
    <t>Start Date</t>
  </si>
  <si>
    <t>Start Time</t>
  </si>
  <si>
    <t>Max. beds on rig</t>
  </si>
  <si>
    <t>Max. POB next 6 days</t>
  </si>
  <si>
    <t>(To Rig)    CREWCHANGE   (From Rig)</t>
  </si>
  <si>
    <t>(To Rig)    CREWCHANGE    (From Rig)</t>
  </si>
  <si>
    <t>(To Rig)   CREWCHANGE  (From Rig)</t>
  </si>
  <si>
    <t>Time
days</t>
  </si>
  <si>
    <t>MD
ft</t>
  </si>
  <si>
    <t>Planned</t>
  </si>
  <si>
    <t>Actual</t>
  </si>
  <si>
    <t>Time Estimate NS 385-1 (used for cost estimate)</t>
  </si>
  <si>
    <t>Dry Hole Drilling</t>
  </si>
  <si>
    <t>Min</t>
  </si>
  <si>
    <t>Likely</t>
  </si>
  <si>
    <t>Max</t>
  </si>
  <si>
    <t>Cum, day</t>
  </si>
  <si>
    <t>Run and Drive 30'' conductor</t>
  </si>
  <si>
    <t>days</t>
  </si>
  <si>
    <t>Secure conductor, Nipple up diverter system, function test, M/U 4000 FT MD D/P</t>
  </si>
  <si>
    <t>Make up and RIH with 26" assembly to conductor shoe</t>
  </si>
  <si>
    <t>hours</t>
  </si>
  <si>
    <t>DRLG 23" X 26" hole into post zeit and while performing direction plan from surface to 1500 ft</t>
  </si>
  <si>
    <t>CHC, Wiper trip - POOH</t>
  </si>
  <si>
    <t>Run and cement 20" casing,WOC</t>
  </si>
  <si>
    <t>Well head and Diverter work - LD 26" BHA, M/U 16" HOLE</t>
  </si>
  <si>
    <t>DRLG 16" hole into post zeit Fm f/ 1500 ft to 3500 ft.</t>
  </si>
  <si>
    <t>CHC &amp; POOH to change bit</t>
  </si>
  <si>
    <t>Conrt. DRLG 16" hole into post zeit formation f/ 3500 ft to 5000 ft.</t>
  </si>
  <si>
    <t>CHC &amp; POOH to sutrface, Rack back BHA</t>
  </si>
  <si>
    <t>R/U &amp;Run with 13 3/8" CSG to 5995 ft &amp; perform cement job</t>
  </si>
  <si>
    <t>Well head and BOP work - LD 16" BHA, MU 12 1/4" new BHA</t>
  </si>
  <si>
    <t>Make up and RIH with 12 1/4" RSS assembly &amp; drill shoe track &amp; perform FIT</t>
  </si>
  <si>
    <t>DRLG 12 1/4" hole into p.zeit FM with RSS ASSY  from 5000 ft to 9500 ft.</t>
  </si>
  <si>
    <t>CHC, POOH to change biT.</t>
  </si>
  <si>
    <t>Cont. DRLG 12 1/4" Hole with RSS ASSY  from 9500 ft to 12527 ft.</t>
  </si>
  <si>
    <t>CHC, POOH with 12 1/4" RSS ASSY &amp; RacK Back same on Derrick</t>
  </si>
  <si>
    <t>Run and cement 9 5/8" casing,WOC</t>
  </si>
  <si>
    <t>Well head and BOP work - LD 12 1/4" BHA, MU 8 1/2" new BHA</t>
  </si>
  <si>
    <t>PU 3000' 3 1/2"  D/P.</t>
  </si>
  <si>
    <t>RIH w/ 8 1/2" drlg BHA, Dress off cement F/ float shoe</t>
  </si>
  <si>
    <t>Drill 8 1/2" hole F/ 12527 FT T/ 12537 FT ( 10 FT NEW FM).</t>
  </si>
  <si>
    <t>CHC, POH TO CSG SHOE, PERFORM FIT, RIH TO BTM, DISPLACE HOLE W/ NEXT SECTION MUD</t>
  </si>
  <si>
    <t>Direction Drilling 8 1/2" hole Thru S.GH F/ 12,537 FT T/ 14,896 ft</t>
  </si>
  <si>
    <t>CHC, WIPER TRIP, CHC, SPOT HVP, POOH,RACK BACK BHA</t>
  </si>
  <si>
    <t>Run 7" Liner &amp; CMT same</t>
  </si>
  <si>
    <t>Drilling 6" hole F/14,896 FT T/ 15463 FT.</t>
  </si>
  <si>
    <t>CHC, POOH to surface &amp; Rack back BHA.</t>
  </si>
  <si>
    <t>RIH with test track ASSY</t>
  </si>
  <si>
    <t>total days</t>
  </si>
  <si>
    <t>Drill 12 1/4" hole</t>
  </si>
  <si>
    <t>Next BOP Test</t>
  </si>
  <si>
    <t>Dress off PBR</t>
  </si>
  <si>
    <t>Activity Summary</t>
  </si>
  <si>
    <t>Slot recovery</t>
  </si>
  <si>
    <t>Install deflection tool</t>
  </si>
  <si>
    <t>Drive 24" conductor</t>
  </si>
  <si>
    <t>Drill 17.5" hole</t>
  </si>
  <si>
    <t>Run &amp; cmt. 13 3/8" csg</t>
  </si>
  <si>
    <t>Install CHH &amp; BOP stack</t>
  </si>
  <si>
    <t>DAYS</t>
  </si>
  <si>
    <t>Cum. DAYS</t>
  </si>
  <si>
    <t>2 runs, wiper trip prior csg. Running</t>
  </si>
  <si>
    <t>2 runs, wiper trip every 2,400 ft, wiper trip prior csg. Running</t>
  </si>
  <si>
    <t>Run &amp; cmt. 9 5/8" csg</t>
  </si>
  <si>
    <t>N/U tbg. Head spool &amp; BOP</t>
  </si>
  <si>
    <t>Drill 8 1/2" section</t>
  </si>
  <si>
    <t>Run 7" liner</t>
  </si>
  <si>
    <t>Run 7" scab liner</t>
  </si>
  <si>
    <t>AFE</t>
  </si>
  <si>
    <t>Rig move &amp; preloading</t>
  </si>
  <si>
    <t>LWD logging</t>
  </si>
  <si>
    <t>Drill wiper plug</t>
  </si>
  <si>
    <t>completion</t>
  </si>
  <si>
    <t>BOP Test</t>
  </si>
  <si>
    <t>7 DAY OPERATIONAL FORECAST</t>
  </si>
  <si>
    <t>Ocean Taba</t>
  </si>
  <si>
    <t>(To Rig)      CREWCHANGE     (From Rig)</t>
  </si>
  <si>
    <t>Ocean taba to Bahari-1</t>
  </si>
  <si>
    <t>Ocean taba to Bahari-1 to R/SH</t>
  </si>
  <si>
    <t>ISOLATE FLOW LINES</t>
  </si>
  <si>
    <t>DE-ENRGISE -ENRGISE FBB HGR</t>
  </si>
  <si>
    <t>DISPENSATION FOR ANNULUS</t>
  </si>
  <si>
    <t>WELL HEAD TOWER SHUT DOWN</t>
  </si>
  <si>
    <t>EST HRS.</t>
  </si>
  <si>
    <t>ACT HRS.</t>
  </si>
  <si>
    <t>LAST BOP TEST</t>
  </si>
  <si>
    <t>NEXT BOP TEST</t>
  </si>
  <si>
    <t>QARNIN  RIG</t>
  </si>
  <si>
    <t>BACK LOAD ALL DP</t>
  </si>
  <si>
    <t>AL MANSOORI WELL TEST PACKAGE</t>
  </si>
  <si>
    <t>```````</t>
  </si>
  <si>
    <t>ACT HRS</t>
  </si>
  <si>
    <t>AFE EST HRS</t>
  </si>
  <si>
    <t>ADMA DSL EST HRS</t>
  </si>
  <si>
    <t>Ahead / Behind</t>
  </si>
  <si>
    <t>BEHIND</t>
  </si>
  <si>
    <t>AHEAD</t>
  </si>
  <si>
    <t xml:space="preserve"> =AFE</t>
  </si>
  <si>
    <t>TRAFFIC LIGHT</t>
  </si>
  <si>
    <t>Ahead / Behind Sum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</si>
</sst>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86" formatCode="dd\ mmm\ hh:mm"/>
    <numFmt numFmtId="187" formatCode="dddd\ dd\ mmm"/>
    <numFmt numFmtId="188" formatCode="hh:mm\ ddd\ dd\ mmm"/>
    <numFmt numFmtId="189" formatCode="0.0"/>
    <numFmt numFmtId="190" formatCode="&quot;Est Rig Release = &quot;dd\-mmm\-yy"/>
    <numFmt numFmtId="191" formatCode="&quot;Estimate TD date = &quot;mmm\-dd"/>
    <numFmt numFmtId="192" formatCode="dd\ mmm\ yy"/>
    <numFmt numFmtId="193" formatCode="ddd\ dd/mmm/yyyy"/>
    <numFmt numFmtId="194" formatCode="General_)"/>
    <numFmt numFmtId="196" formatCode="ddd\ dd/mmm/yyyy\ hh:mm"/>
    <numFmt numFmtId="204" formatCode="[$-409]d\-mmm\-yy;@"/>
    <numFmt numFmtId="209" formatCode="[$-409]d/mmm/yyyy;@"/>
  </numFmts>
  <fonts count="68">
    <font>
      <sz val="10"/>
      <name val="Arial"/>
      <family val="2"/>
    </font>
    <font>
      <sz val="10"/>
      <name val="Arial"/>
      <family val="2"/>
    </font>
    <font>
      <sz val="10"/>
      <name val="MS Sans Serif"/>
      <family val="2"/>
    </font>
    <font>
      <sz val="10"/>
      <name val="MS Sans Serif"/>
      <family val="2"/>
    </font>
    <font>
      <b/>
      <sz val="10"/>
      <name val="MS Sans Serif"/>
      <family val="2"/>
    </font>
    <font>
      <b/>
      <sz val="10"/>
      <color indexed="10"/>
      <name val="MS Sans Serif"/>
      <family val="2"/>
    </font>
    <font>
      <sz val="10"/>
      <color indexed="10"/>
      <name val="MS Sans Serif"/>
      <family val="2"/>
    </font>
    <font>
      <sz val="8"/>
      <name val="MS Sans Serif"/>
      <family val="2"/>
    </font>
    <font>
      <sz val="10"/>
      <name val="Arial"/>
      <family val="2"/>
    </font>
    <font>
      <sz val="10"/>
      <name val="Arial"/>
      <family val="2"/>
    </font>
    <font>
      <sz val="10"/>
      <color indexed="18"/>
      <name val="MS Sans Serif"/>
      <family val="2"/>
    </font>
    <font>
      <b/>
      <sz val="12"/>
      <name val="MS Sans Serif"/>
      <family val="2"/>
    </font>
    <font>
      <b/>
      <sz val="18"/>
      <name val="MS Sans Serif"/>
      <family val="2"/>
    </font>
    <font>
      <b/>
      <sz val="10"/>
      <name val="Arial"/>
      <family val="2"/>
    </font>
    <font>
      <sz val="12"/>
      <name val="MS Sans Serif"/>
      <family val="2"/>
    </font>
    <font>
      <b/>
      <sz val="12"/>
      <color indexed="10"/>
      <name val="MS Sans Serif"/>
      <family val="2"/>
    </font>
    <font>
      <i/>
      <sz val="10"/>
      <name val="Arial"/>
      <family val="2"/>
    </font>
    <font>
      <b/>
      <sz val="12"/>
      <name val="Arial"/>
      <family val="2"/>
    </font>
    <font>
      <b/>
      <sz val="18"/>
      <name val="Arial"/>
      <family val="2"/>
    </font>
    <font>
      <b/>
      <sz val="22"/>
      <name val="MS Sans Serif"/>
      <family val="2"/>
    </font>
    <font>
      <sz val="12"/>
      <name val="Arial"/>
      <family val="2"/>
    </font>
    <font>
      <sz val="14"/>
      <name val="Arial"/>
      <family val="2"/>
    </font>
    <font>
      <b/>
      <sz val="10"/>
      <color indexed="10"/>
      <name val="Arial"/>
      <family val="2"/>
    </font>
    <font>
      <b/>
      <sz val="10"/>
      <name val="MS Sans Serif"/>
      <family val="2"/>
    </font>
    <font>
      <sz val="8"/>
      <color indexed="81"/>
      <name val="Tahoma"/>
      <family val="2"/>
    </font>
    <font>
      <b/>
      <sz val="12"/>
      <color indexed="81"/>
      <name val="Tahoma"/>
      <family val="2"/>
    </font>
    <font>
      <sz val="12"/>
      <color indexed="81"/>
      <name val="Tahoma"/>
      <family val="2"/>
    </font>
    <font>
      <sz val="12"/>
      <color indexed="10"/>
      <name val="MS Sans Serif"/>
      <family val="2"/>
    </font>
    <font>
      <sz val="12"/>
      <name val="Helv"/>
    </font>
    <font>
      <b/>
      <sz val="18"/>
      <name val="Arial"/>
      <family val="2"/>
    </font>
    <font>
      <b/>
      <sz val="8"/>
      <color indexed="81"/>
      <name val="Tahoma"/>
      <family val="2"/>
    </font>
    <font>
      <b/>
      <sz val="10"/>
      <color indexed="81"/>
      <name val="Tahoma"/>
      <family val="2"/>
    </font>
    <font>
      <b/>
      <sz val="12"/>
      <color indexed="50"/>
      <name val="MS Sans Serif"/>
      <family val="2"/>
    </font>
    <font>
      <b/>
      <sz val="12"/>
      <color indexed="10"/>
      <name val="Arial"/>
      <family val="2"/>
    </font>
    <font>
      <b/>
      <sz val="11"/>
      <color indexed="8"/>
      <name val="Calibri"/>
      <family val="2"/>
    </font>
    <font>
      <b/>
      <sz val="10"/>
      <color indexed="10"/>
      <name val="Arial"/>
      <family val="2"/>
    </font>
    <font>
      <b/>
      <sz val="12"/>
      <color indexed="8"/>
      <name val="Calibri"/>
      <family val="2"/>
    </font>
    <font>
      <sz val="8"/>
      <name val="Arial"/>
      <family val="2"/>
    </font>
    <font>
      <b/>
      <sz val="12"/>
      <name val="MS Reference Sans Serif"/>
      <family val="2"/>
    </font>
    <font>
      <sz val="14"/>
      <name val="MS Reference Sans Serif"/>
      <family val="2"/>
    </font>
    <font>
      <sz val="10"/>
      <name val="MS Reference Sans Serif"/>
      <family val="2"/>
    </font>
    <font>
      <b/>
      <sz val="10"/>
      <name val="MS Reference Sans Serif"/>
      <family val="2"/>
    </font>
    <font>
      <sz val="8"/>
      <color indexed="81"/>
      <name val="Tahoma"/>
      <family val="2"/>
    </font>
    <font>
      <b/>
      <sz val="8"/>
      <color indexed="81"/>
      <name val="Tahoma"/>
      <family val="2"/>
    </font>
    <font>
      <b/>
      <sz val="10"/>
      <name val="MS Sans Serif"/>
      <family val="2"/>
    </font>
    <font>
      <sz val="10"/>
      <color indexed="10"/>
      <name val="MS Sans Serif"/>
      <family val="2"/>
    </font>
    <font>
      <b/>
      <sz val="10"/>
      <name val="MS Sans Serif"/>
      <family val="2"/>
      <charset val="178"/>
    </font>
    <font>
      <b/>
      <sz val="10"/>
      <color indexed="10"/>
      <name val="MS Sans Serif"/>
      <family val="2"/>
      <charset val="178"/>
    </font>
    <font>
      <sz val="10"/>
      <name val="MS Sans Serif"/>
      <family val="2"/>
      <charset val="178"/>
    </font>
    <font>
      <sz val="10"/>
      <color indexed="10"/>
      <name val="MS Sans Serif"/>
      <family val="2"/>
      <charset val="178"/>
    </font>
    <font>
      <b/>
      <sz val="10"/>
      <name val="MS Sans Serif"/>
      <family val="2"/>
    </font>
    <font>
      <sz val="10"/>
      <color indexed="9"/>
      <name val="MS Sans Serif"/>
      <family val="2"/>
    </font>
    <font>
      <sz val="8.5"/>
      <name val="MS Sans Serif"/>
      <family val="2"/>
    </font>
    <font>
      <b/>
      <sz val="11"/>
      <name val="Arial"/>
      <family val="2"/>
    </font>
    <font>
      <sz val="11"/>
      <name val="Univers (W1)"/>
    </font>
    <font>
      <sz val="10"/>
      <color rgb="FFFF0000"/>
      <name val="MS Sans Serif"/>
      <family val="2"/>
    </font>
    <font>
      <b/>
      <sz val="10"/>
      <color rgb="FFFF0000"/>
      <name val="MS Sans Serif"/>
      <family val="2"/>
    </font>
    <font>
      <sz val="10"/>
      <color rgb="FF1045F0"/>
      <name val="MS Sans Serif"/>
      <family val="2"/>
    </font>
    <font>
      <b/>
      <sz val="11"/>
      <color theme="1"/>
      <name val="Arial"/>
      <family val="2"/>
    </font>
    <font>
      <sz val="10"/>
      <color rgb="FF0000FF"/>
      <name val="Arial"/>
      <family val="2"/>
    </font>
    <font>
      <b/>
      <sz val="10"/>
      <color rgb="FF0000FF"/>
      <name val="Arial"/>
      <family val="2"/>
    </font>
    <font>
      <sz val="10"/>
      <color rgb="FFC00000"/>
      <name val="Arial"/>
      <family val="2"/>
    </font>
    <font>
      <b/>
      <sz val="10"/>
      <color rgb="FFC00000"/>
      <name val="Arial"/>
      <family val="2"/>
    </font>
    <font>
      <b/>
      <sz val="10"/>
      <color rgb="FFFF0000"/>
      <name val="Arial"/>
      <family val="2"/>
    </font>
    <font>
      <u/>
      <sz val="10"/>
      <color rgb="FFFF0000"/>
      <name val="MS Sans Serif"/>
      <family val="2"/>
    </font>
    <font>
      <b/>
      <sz val="12"/>
      <color rgb="FF0000FF"/>
      <name val="Arial"/>
      <family val="2"/>
    </font>
    <font>
      <b/>
      <sz val="12"/>
      <color rgb="FFC00000"/>
      <name val="Arial"/>
      <family val="2"/>
    </font>
    <font>
      <b/>
      <sz val="14"/>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42"/>
        <bgColor indexed="9"/>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0" tint="-0.14999847407452621"/>
        <bgColor indexed="64"/>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10"/>
      </left>
      <right style="medium">
        <color indexed="64"/>
      </right>
      <top style="thin">
        <color indexed="10"/>
      </top>
      <bottom style="thin">
        <color indexed="10"/>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10"/>
      </left>
      <right/>
      <top style="thin">
        <color indexed="8"/>
      </top>
      <bottom style="thin">
        <color indexed="10"/>
      </bottom>
      <diagonal/>
    </border>
    <border>
      <left style="thin">
        <color indexed="10"/>
      </left>
      <right/>
      <top style="thin">
        <color indexed="10"/>
      </top>
      <bottom style="thin">
        <color indexed="10"/>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10"/>
      </right>
      <top/>
      <bottom/>
      <diagonal/>
    </border>
    <border>
      <left style="thin">
        <color indexed="64"/>
      </left>
      <right/>
      <top style="hair">
        <color indexed="64"/>
      </top>
      <bottom style="hair">
        <color indexed="64"/>
      </bottom>
      <diagonal/>
    </border>
    <border>
      <left/>
      <right style="thin">
        <color indexed="10"/>
      </right>
      <top style="thin">
        <color indexed="64"/>
      </top>
      <bottom style="thin">
        <color indexed="64"/>
      </bottom>
      <diagonal/>
    </border>
  </borders>
  <cellStyleXfs count="6">
    <xf numFmtId="0" fontId="0" fillId="0" borderId="0"/>
    <xf numFmtId="0" fontId="1" fillId="0" borderId="0"/>
    <xf numFmtId="0" fontId="7" fillId="0" borderId="0">
      <alignment horizontal="center" vertical="center"/>
    </xf>
    <xf numFmtId="0" fontId="3" fillId="0" borderId="0"/>
    <xf numFmtId="0" fontId="3" fillId="0" borderId="0"/>
    <xf numFmtId="194" fontId="28" fillId="0" borderId="0"/>
  </cellStyleXfs>
  <cellXfs count="517">
    <xf numFmtId="0" fontId="0" fillId="0" borderId="0" xfId="0"/>
    <xf numFmtId="0" fontId="8" fillId="0" borderId="0" xfId="0" applyFont="1"/>
    <xf numFmtId="0" fontId="2" fillId="2" borderId="1" xfId="3" applyFont="1" applyFill="1" applyBorder="1" applyProtection="1"/>
    <xf numFmtId="0" fontId="2" fillId="2" borderId="2" xfId="3" applyFont="1" applyFill="1" applyBorder="1" applyProtection="1"/>
    <xf numFmtId="0" fontId="2" fillId="2" borderId="2" xfId="3" applyFont="1" applyFill="1" applyBorder="1" applyAlignment="1" applyProtection="1">
      <alignment horizontal="center"/>
    </xf>
    <xf numFmtId="0" fontId="2" fillId="2" borderId="2" xfId="3" applyFont="1" applyFill="1" applyBorder="1" applyAlignment="1" applyProtection="1">
      <alignment horizontal="left"/>
    </xf>
    <xf numFmtId="0" fontId="2" fillId="2" borderId="3" xfId="3" applyFont="1" applyFill="1" applyBorder="1" applyProtection="1"/>
    <xf numFmtId="0" fontId="2" fillId="2" borderId="0" xfId="3" applyFont="1" applyFill="1" applyBorder="1" applyProtection="1"/>
    <xf numFmtId="0" fontId="2" fillId="2" borderId="0" xfId="3" applyFont="1" applyFill="1" applyProtection="1"/>
    <xf numFmtId="0" fontId="2" fillId="0" borderId="0" xfId="3" applyFont="1" applyProtection="1"/>
    <xf numFmtId="0" fontId="11" fillId="2" borderId="0" xfId="3" applyFont="1" applyFill="1" applyBorder="1" applyAlignment="1" applyProtection="1"/>
    <xf numFmtId="0" fontId="16" fillId="2" borderId="0" xfId="0" applyFont="1" applyFill="1" applyBorder="1" applyProtection="1"/>
    <xf numFmtId="0" fontId="11" fillId="2" borderId="4" xfId="3" applyFont="1" applyFill="1" applyBorder="1" applyAlignment="1" applyProtection="1">
      <alignment horizontal="left"/>
    </xf>
    <xf numFmtId="0" fontId="14" fillId="2" borderId="4" xfId="3" applyFont="1" applyFill="1" applyBorder="1" applyProtection="1"/>
    <xf numFmtId="0" fontId="11" fillId="2" borderId="4" xfId="0" applyFont="1" applyFill="1" applyBorder="1" applyProtection="1"/>
    <xf numFmtId="187" fontId="4" fillId="3" borderId="5" xfId="3" applyNumberFormat="1" applyFont="1" applyFill="1" applyBorder="1" applyAlignment="1" applyProtection="1">
      <alignment horizontal="centerContinuous" vertical="center"/>
    </xf>
    <xf numFmtId="187" fontId="6" fillId="3" borderId="6" xfId="3" applyNumberFormat="1" applyFont="1" applyFill="1" applyBorder="1" applyAlignment="1" applyProtection="1">
      <alignment horizontal="centerContinuous" vertical="center"/>
    </xf>
    <xf numFmtId="0" fontId="2" fillId="2" borderId="0" xfId="3" applyFont="1" applyFill="1" applyAlignment="1" applyProtection="1">
      <alignment horizontal="center" vertical="center"/>
    </xf>
    <xf numFmtId="0" fontId="2" fillId="0" borderId="0" xfId="3" applyFont="1" applyAlignment="1" applyProtection="1">
      <alignment horizontal="center" vertical="center"/>
    </xf>
    <xf numFmtId="0" fontId="2" fillId="2" borderId="7" xfId="3" applyFont="1" applyFill="1" applyBorder="1" applyAlignment="1" applyProtection="1">
      <alignment horizontal="center"/>
    </xf>
    <xf numFmtId="0" fontId="2" fillId="2" borderId="8" xfId="3" applyFont="1" applyFill="1" applyBorder="1" applyAlignment="1" applyProtection="1">
      <alignment horizontal="left"/>
    </xf>
    <xf numFmtId="0" fontId="2" fillId="2" borderId="9" xfId="3" applyFont="1" applyFill="1" applyBorder="1" applyAlignment="1" applyProtection="1">
      <alignment horizontal="center"/>
    </xf>
    <xf numFmtId="0" fontId="2" fillId="2" borderId="9" xfId="3" quotePrefix="1" applyFont="1" applyFill="1" applyBorder="1" applyAlignment="1" applyProtection="1">
      <alignment horizontal="center"/>
    </xf>
    <xf numFmtId="0" fontId="2" fillId="2" borderId="9" xfId="3" applyFont="1" applyFill="1" applyBorder="1" applyAlignment="1" applyProtection="1">
      <alignment horizontal="left"/>
    </xf>
    <xf numFmtId="0" fontId="2" fillId="2" borderId="10" xfId="3" applyFont="1" applyFill="1" applyBorder="1" applyAlignment="1" applyProtection="1">
      <alignment horizontal="center"/>
    </xf>
    <xf numFmtId="0" fontId="4" fillId="3" borderId="11" xfId="3" applyFont="1" applyFill="1" applyBorder="1" applyAlignment="1" applyProtection="1">
      <alignment horizontal="centerContinuous" vertical="center"/>
    </xf>
    <xf numFmtId="0" fontId="3" fillId="3" borderId="12" xfId="3" applyFont="1" applyFill="1" applyBorder="1" applyAlignment="1" applyProtection="1">
      <alignment horizontal="centerContinuous" vertical="center"/>
    </xf>
    <xf numFmtId="0" fontId="2" fillId="3" borderId="6" xfId="3" applyFont="1" applyFill="1" applyBorder="1" applyAlignment="1" applyProtection="1">
      <alignment horizontal="centerContinuous"/>
    </xf>
    <xf numFmtId="0" fontId="3" fillId="3" borderId="12" xfId="3" applyFont="1" applyFill="1" applyBorder="1" applyAlignment="1" applyProtection="1">
      <alignment horizontal="centerContinuous"/>
    </xf>
    <xf numFmtId="0" fontId="4" fillId="3" borderId="6" xfId="3" applyFont="1" applyFill="1" applyBorder="1" applyAlignment="1" applyProtection="1">
      <alignment horizontal="center" vertical="center"/>
    </xf>
    <xf numFmtId="0" fontId="2" fillId="2" borderId="13" xfId="3" applyFont="1" applyFill="1" applyBorder="1" applyAlignment="1" applyProtection="1">
      <alignment horizontal="centerContinuous"/>
    </xf>
    <xf numFmtId="1" fontId="2" fillId="2" borderId="0" xfId="3" applyNumberFormat="1" applyFont="1" applyFill="1" applyBorder="1" applyAlignment="1" applyProtection="1">
      <alignment horizontal="left"/>
    </xf>
    <xf numFmtId="0" fontId="2" fillId="2" borderId="8" xfId="3" applyFont="1" applyFill="1" applyBorder="1" applyAlignment="1" applyProtection="1">
      <alignment horizontal="centerContinuous"/>
    </xf>
    <xf numFmtId="0" fontId="4" fillId="3" borderId="5" xfId="3" applyFont="1" applyFill="1" applyBorder="1" applyAlignment="1" applyProtection="1">
      <alignment horizontal="centerContinuous"/>
    </xf>
    <xf numFmtId="0" fontId="4" fillId="3" borderId="11" xfId="3" applyFont="1" applyFill="1" applyBorder="1" applyAlignment="1" applyProtection="1">
      <alignment horizontal="centerContinuous"/>
    </xf>
    <xf numFmtId="0" fontId="4" fillId="3" borderId="5" xfId="3" quotePrefix="1" applyFont="1" applyFill="1" applyBorder="1" applyAlignment="1" applyProtection="1">
      <alignment horizontal="center" vertical="center"/>
    </xf>
    <xf numFmtId="0" fontId="4" fillId="3" borderId="12" xfId="3" quotePrefix="1" applyFont="1" applyFill="1" applyBorder="1" applyAlignment="1" applyProtection="1">
      <alignment horizontal="center" vertical="center"/>
    </xf>
    <xf numFmtId="0" fontId="2" fillId="2" borderId="14" xfId="3" applyFont="1" applyFill="1" applyBorder="1" applyAlignment="1" applyProtection="1">
      <alignment horizontal="centerContinuous"/>
    </xf>
    <xf numFmtId="0" fontId="2" fillId="2" borderId="0" xfId="3" applyFont="1" applyFill="1" applyAlignment="1" applyProtection="1">
      <alignment horizontal="center"/>
    </xf>
    <xf numFmtId="0" fontId="2" fillId="0" borderId="0" xfId="3" applyFont="1" applyAlignment="1" applyProtection="1">
      <alignment horizontal="center"/>
    </xf>
    <xf numFmtId="0" fontId="2" fillId="2" borderId="15" xfId="3" applyFont="1" applyFill="1" applyBorder="1" applyAlignment="1" applyProtection="1">
      <alignment horizontal="center"/>
    </xf>
    <xf numFmtId="1" fontId="2" fillId="2" borderId="11" xfId="3" applyNumberFormat="1" applyFont="1" applyFill="1" applyBorder="1" applyAlignment="1" applyProtection="1">
      <alignment horizontal="center"/>
    </xf>
    <xf numFmtId="1" fontId="2" fillId="2" borderId="0" xfId="3" applyNumberFormat="1" applyFont="1" applyFill="1" applyBorder="1" applyAlignment="1" applyProtection="1">
      <alignment horizontal="center"/>
    </xf>
    <xf numFmtId="1" fontId="4" fillId="2" borderId="16" xfId="3" applyNumberFormat="1" applyFont="1" applyFill="1" applyBorder="1" applyAlignment="1" applyProtection="1">
      <alignment horizontal="center"/>
    </xf>
    <xf numFmtId="0" fontId="2" fillId="3" borderId="12" xfId="3" applyFont="1" applyFill="1" applyBorder="1" applyAlignment="1" applyProtection="1">
      <alignment horizontal="centerContinuous"/>
    </xf>
    <xf numFmtId="0" fontId="2" fillId="3" borderId="6" xfId="3" applyFont="1" applyFill="1" applyBorder="1" applyAlignment="1" applyProtection="1">
      <alignment horizontal="center"/>
    </xf>
    <xf numFmtId="187" fontId="6" fillId="3" borderId="12" xfId="3" applyNumberFormat="1" applyFont="1" applyFill="1" applyBorder="1" applyAlignment="1" applyProtection="1">
      <alignment horizontal="centerContinuous" vertical="center"/>
    </xf>
    <xf numFmtId="187" fontId="6" fillId="3" borderId="6" xfId="3" applyNumberFormat="1" applyFont="1" applyFill="1" applyBorder="1" applyAlignment="1" applyProtection="1">
      <alignment horizontal="center" vertical="center"/>
    </xf>
    <xf numFmtId="0" fontId="5" fillId="2" borderId="0" xfId="2" applyFont="1" applyFill="1" applyBorder="1" applyProtection="1">
      <alignment horizontal="center" vertical="center"/>
    </xf>
    <xf numFmtId="0" fontId="2" fillId="2" borderId="0" xfId="2" applyFont="1" applyFill="1" applyAlignment="1" applyProtection="1">
      <alignment horizontal="left" vertical="center"/>
    </xf>
    <xf numFmtId="0" fontId="2" fillId="2" borderId="0" xfId="2" applyFont="1" applyFill="1" applyAlignment="1" applyProtection="1">
      <alignment horizontal="center" vertical="center"/>
    </xf>
    <xf numFmtId="0" fontId="2" fillId="2" borderId="0" xfId="2" applyFont="1" applyFill="1" applyProtection="1">
      <alignment horizontal="center" vertical="center"/>
    </xf>
    <xf numFmtId="1" fontId="4" fillId="2" borderId="0" xfId="2" applyNumberFormat="1" applyFont="1" applyFill="1" applyProtection="1">
      <alignment horizontal="center" vertical="center"/>
    </xf>
    <xf numFmtId="0" fontId="9" fillId="2" borderId="0" xfId="0" applyFont="1" applyFill="1" applyProtection="1"/>
    <xf numFmtId="0" fontId="2" fillId="2" borderId="0" xfId="3" applyFont="1" applyFill="1" applyAlignment="1" applyProtection="1">
      <alignment horizontal="left"/>
    </xf>
    <xf numFmtId="0" fontId="2" fillId="0" borderId="0" xfId="3" applyFont="1" applyAlignment="1" applyProtection="1">
      <alignment horizontal="left"/>
    </xf>
    <xf numFmtId="0" fontId="11" fillId="2" borderId="0" xfId="3" applyFont="1" applyFill="1" applyBorder="1" applyAlignment="1" applyProtection="1">
      <alignment horizontal="right"/>
    </xf>
    <xf numFmtId="0" fontId="2" fillId="2" borderId="17" xfId="3" applyFont="1" applyFill="1" applyBorder="1" applyAlignment="1" applyProtection="1">
      <alignment horizontal="centerContinuous"/>
    </xf>
    <xf numFmtId="0" fontId="2" fillId="2" borderId="13" xfId="2" applyFont="1" applyFill="1" applyBorder="1" applyAlignment="1" applyProtection="1">
      <alignment horizontal="center" vertical="center"/>
      <protection locked="0"/>
    </xf>
    <xf numFmtId="1" fontId="2" fillId="2" borderId="7" xfId="3" applyNumberFormat="1" applyFont="1" applyFill="1" applyBorder="1" applyAlignment="1" applyProtection="1">
      <alignment horizontal="center"/>
      <protection locked="0"/>
    </xf>
    <xf numFmtId="1" fontId="2" fillId="2" borderId="14" xfId="3" applyNumberFormat="1" applyFont="1" applyFill="1" applyBorder="1" applyAlignment="1" applyProtection="1">
      <alignment horizontal="center"/>
      <protection locked="0"/>
    </xf>
    <xf numFmtId="187" fontId="4" fillId="3" borderId="12" xfId="3" applyNumberFormat="1" applyFont="1" applyFill="1" applyBorder="1" applyAlignment="1" applyProtection="1">
      <alignment horizontal="centerContinuous" vertical="center"/>
    </xf>
    <xf numFmtId="187" fontId="4" fillId="3" borderId="6" xfId="3" applyNumberFormat="1" applyFont="1" applyFill="1" applyBorder="1" applyAlignment="1" applyProtection="1">
      <alignment horizontal="centerContinuous" vertical="center"/>
    </xf>
    <xf numFmtId="0" fontId="9" fillId="2" borderId="13" xfId="0" applyFont="1" applyFill="1" applyBorder="1" applyProtection="1">
      <protection locked="0"/>
    </xf>
    <xf numFmtId="0" fontId="9" fillId="2" borderId="7" xfId="0" applyFont="1" applyFill="1" applyBorder="1" applyProtection="1">
      <protection locked="0"/>
    </xf>
    <xf numFmtId="0" fontId="4" fillId="2" borderId="8" xfId="2" applyFont="1" applyFill="1" applyBorder="1" applyAlignment="1" applyProtection="1">
      <alignment horizontal="center" vertical="center"/>
      <protection locked="0"/>
    </xf>
    <xf numFmtId="0" fontId="4" fillId="2" borderId="13" xfId="2" applyFont="1" applyFill="1" applyBorder="1" applyAlignment="1" applyProtection="1">
      <alignment horizontal="center" vertical="center"/>
      <protection locked="0"/>
    </xf>
    <xf numFmtId="0" fontId="9" fillId="2" borderId="14" xfId="0" applyFont="1" applyFill="1" applyBorder="1" applyProtection="1">
      <protection locked="0"/>
    </xf>
    <xf numFmtId="0" fontId="1" fillId="2" borderId="0" xfId="0" applyFont="1" applyFill="1" applyBorder="1" applyProtection="1"/>
    <xf numFmtId="0" fontId="1" fillId="2" borderId="4" xfId="0" applyFont="1" applyFill="1" applyBorder="1" applyProtection="1"/>
    <xf numFmtId="0" fontId="2" fillId="2" borderId="7" xfId="3" applyFont="1" applyFill="1" applyBorder="1" applyAlignment="1" applyProtection="1">
      <alignment horizontal="centerContinuous"/>
    </xf>
    <xf numFmtId="0" fontId="12" fillId="2" borderId="18" xfId="3" applyFont="1" applyFill="1" applyBorder="1" applyAlignment="1" applyProtection="1">
      <alignment horizontal="center"/>
    </xf>
    <xf numFmtId="0" fontId="0" fillId="3" borderId="12" xfId="0" applyFill="1" applyBorder="1" applyAlignment="1" applyProtection="1">
      <alignment horizontal="centerContinuous" vertical="center"/>
    </xf>
    <xf numFmtId="0" fontId="0" fillId="3" borderId="6" xfId="0" applyFill="1" applyBorder="1" applyAlignment="1" applyProtection="1">
      <alignment horizontal="centerContinuous" vertical="center"/>
    </xf>
    <xf numFmtId="0" fontId="0" fillId="3" borderId="12" xfId="0" applyFill="1" applyBorder="1" applyAlignment="1" applyProtection="1">
      <alignment horizontal="centerContinuous"/>
    </xf>
    <xf numFmtId="0" fontId="0" fillId="3" borderId="6" xfId="0" applyFill="1" applyBorder="1" applyAlignment="1" applyProtection="1">
      <alignment horizontal="centerContinuous"/>
    </xf>
    <xf numFmtId="20" fontId="2" fillId="0" borderId="19" xfId="3" applyNumberFormat="1" applyFont="1" applyFill="1" applyBorder="1" applyAlignment="1" applyProtection="1">
      <alignment horizontal="center"/>
    </xf>
    <xf numFmtId="0" fontId="8" fillId="0" borderId="0" xfId="0" applyFont="1" applyBorder="1"/>
    <xf numFmtId="190" fontId="4" fillId="2" borderId="4" xfId="3" applyNumberFormat="1" applyFont="1" applyFill="1" applyBorder="1" applyAlignment="1" applyProtection="1">
      <alignment horizontal="left"/>
    </xf>
    <xf numFmtId="0" fontId="1" fillId="2" borderId="0" xfId="0" applyFont="1" applyFill="1" applyProtection="1"/>
    <xf numFmtId="0" fontId="3" fillId="0" borderId="0" xfId="4" applyFont="1" applyAlignment="1">
      <alignment vertical="center"/>
    </xf>
    <xf numFmtId="0" fontId="3" fillId="0" borderId="0" xfId="4" applyFont="1" applyAlignment="1">
      <alignment horizontal="center" vertical="center"/>
    </xf>
    <xf numFmtId="16" fontId="21" fillId="4" borderId="1" xfId="4" applyNumberFormat="1" applyFont="1" applyFill="1" applyBorder="1" applyAlignment="1" applyProtection="1">
      <alignment horizontal="center" vertical="center"/>
    </xf>
    <xf numFmtId="0" fontId="21" fillId="4" borderId="16" xfId="4" applyFont="1" applyFill="1" applyBorder="1" applyAlignment="1" applyProtection="1">
      <alignment horizontal="center" vertical="center"/>
    </xf>
    <xf numFmtId="16" fontId="21" fillId="4" borderId="20" xfId="4" applyNumberFormat="1" applyFont="1" applyFill="1" applyBorder="1" applyAlignment="1" applyProtection="1">
      <alignment horizontal="center" vertical="center"/>
    </xf>
    <xf numFmtId="0" fontId="21" fillId="4" borderId="21" xfId="4" applyFont="1" applyFill="1" applyBorder="1" applyAlignment="1" applyProtection="1">
      <alignment horizontal="center" vertical="center"/>
    </xf>
    <xf numFmtId="20" fontId="2" fillId="0" borderId="22" xfId="3" quotePrefix="1" applyNumberFormat="1" applyFont="1" applyFill="1" applyBorder="1" applyAlignment="1" applyProtection="1">
      <alignment horizontal="center"/>
    </xf>
    <xf numFmtId="0" fontId="9" fillId="3" borderId="12" xfId="0" applyFont="1" applyFill="1" applyBorder="1" applyAlignment="1" applyProtection="1">
      <alignment horizontal="centerContinuous" vertical="center"/>
    </xf>
    <xf numFmtId="0" fontId="9" fillId="3" borderId="6" xfId="0" applyFont="1" applyFill="1" applyBorder="1" applyAlignment="1" applyProtection="1">
      <alignment horizontal="centerContinuous" vertical="center"/>
    </xf>
    <xf numFmtId="0" fontId="2" fillId="0" borderId="0" xfId="3" applyFont="1" applyBorder="1" applyProtection="1"/>
    <xf numFmtId="1" fontId="15" fillId="0" borderId="4" xfId="3" applyNumberFormat="1" applyFont="1" applyFill="1" applyBorder="1" applyAlignment="1" applyProtection="1">
      <alignment horizontal="center"/>
      <protection locked="0"/>
    </xf>
    <xf numFmtId="190" fontId="4" fillId="2" borderId="0" xfId="3" applyNumberFormat="1" applyFont="1" applyFill="1" applyBorder="1" applyAlignment="1" applyProtection="1"/>
    <xf numFmtId="0" fontId="19" fillId="0" borderId="0" xfId="4" applyFont="1" applyBorder="1" applyAlignment="1">
      <alignment horizontal="center" vertical="center"/>
    </xf>
    <xf numFmtId="188" fontId="20" fillId="0" borderId="0" xfId="4" applyNumberFormat="1" applyFont="1" applyFill="1" applyBorder="1" applyAlignment="1">
      <alignment horizontal="center" vertical="center" wrapText="1"/>
    </xf>
    <xf numFmtId="14" fontId="11" fillId="2" borderId="0" xfId="3" applyNumberFormat="1" applyFont="1" applyFill="1" applyBorder="1" applyAlignment="1" applyProtection="1">
      <alignment horizontal="center"/>
    </xf>
    <xf numFmtId="14" fontId="11" fillId="2" borderId="4" xfId="3" applyNumberFormat="1" applyFont="1" applyFill="1" applyBorder="1" applyAlignment="1" applyProtection="1">
      <alignment horizontal="left"/>
    </xf>
    <xf numFmtId="0" fontId="2" fillId="2" borderId="4" xfId="2" applyFont="1" applyFill="1" applyBorder="1" applyAlignment="1" applyProtection="1">
      <alignment horizontal="left" vertical="center"/>
    </xf>
    <xf numFmtId="0" fontId="2" fillId="2" borderId="23" xfId="3" applyFont="1" applyFill="1" applyBorder="1" applyAlignment="1" applyProtection="1">
      <alignment horizontal="centerContinuous"/>
    </xf>
    <xf numFmtId="0" fontId="2" fillId="2" borderId="9" xfId="3" applyFont="1" applyFill="1" applyBorder="1" applyAlignment="1" applyProtection="1">
      <alignment horizontal="centerContinuous"/>
    </xf>
    <xf numFmtId="0" fontId="2" fillId="2" borderId="24" xfId="3" applyFont="1" applyFill="1" applyBorder="1" applyAlignment="1" applyProtection="1">
      <alignment horizontal="centerContinuous"/>
    </xf>
    <xf numFmtId="0" fontId="2" fillId="2" borderId="25" xfId="3" applyFont="1" applyFill="1" applyBorder="1" applyAlignment="1" applyProtection="1">
      <alignment horizontal="centerContinuous"/>
    </xf>
    <xf numFmtId="0" fontId="2" fillId="2" borderId="26" xfId="3" applyFont="1" applyFill="1" applyBorder="1" applyAlignment="1" applyProtection="1">
      <alignment horizontal="centerContinuous"/>
    </xf>
    <xf numFmtId="0" fontId="11" fillId="4" borderId="27" xfId="4" applyFont="1" applyFill="1" applyBorder="1" applyAlignment="1" applyProtection="1">
      <alignment horizontal="center" vertical="center"/>
    </xf>
    <xf numFmtId="0" fontId="11" fillId="4" borderId="27" xfId="4" applyFont="1" applyFill="1" applyBorder="1" applyAlignment="1">
      <alignment horizontal="center" vertical="center"/>
    </xf>
    <xf numFmtId="188" fontId="17" fillId="0" borderId="0" xfId="4" applyNumberFormat="1" applyFont="1" applyFill="1" applyBorder="1" applyAlignment="1">
      <alignment horizontal="center" vertical="center" wrapText="1"/>
    </xf>
    <xf numFmtId="0" fontId="23" fillId="0" borderId="0" xfId="4" applyFont="1" applyAlignment="1">
      <alignment horizontal="center" vertical="center"/>
    </xf>
    <xf numFmtId="0" fontId="4" fillId="4" borderId="27" xfId="4" applyFont="1" applyFill="1" applyBorder="1" applyAlignment="1">
      <alignment horizontal="center" vertical="center"/>
    </xf>
    <xf numFmtId="0" fontId="2" fillId="2" borderId="4" xfId="3" applyFont="1" applyFill="1" applyBorder="1" applyProtection="1"/>
    <xf numFmtId="188" fontId="8" fillId="0" borderId="28" xfId="4" applyNumberFormat="1" applyFont="1" applyBorder="1" applyAlignment="1" applyProtection="1">
      <alignment horizontal="center" vertical="center"/>
    </xf>
    <xf numFmtId="188" fontId="1" fillId="0" borderId="29" xfId="4" applyNumberFormat="1" applyFont="1" applyBorder="1" applyAlignment="1" applyProtection="1">
      <alignment horizontal="center" vertical="center"/>
    </xf>
    <xf numFmtId="189" fontId="13" fillId="5" borderId="30" xfId="4" applyNumberFormat="1" applyFont="1" applyFill="1" applyBorder="1" applyAlignment="1" applyProtection="1">
      <alignment horizontal="center" vertical="center"/>
      <protection locked="0"/>
    </xf>
    <xf numFmtId="189" fontId="22" fillId="5" borderId="31" xfId="4" applyNumberFormat="1" applyFont="1" applyFill="1" applyBorder="1" applyAlignment="1" applyProtection="1">
      <alignment horizontal="center" vertical="center"/>
      <protection locked="0"/>
    </xf>
    <xf numFmtId="0" fontId="22" fillId="5" borderId="32" xfId="0" applyNumberFormat="1" applyFont="1" applyFill="1" applyBorder="1" applyAlignment="1">
      <alignment horizontal="center" vertical="center"/>
    </xf>
    <xf numFmtId="0" fontId="2" fillId="0" borderId="0" xfId="3" applyFont="1" applyFill="1" applyProtection="1"/>
    <xf numFmtId="0" fontId="13" fillId="5" borderId="33" xfId="0" applyNumberFormat="1" applyFont="1" applyFill="1" applyBorder="1" applyAlignment="1">
      <alignment horizontal="center" vertical="center"/>
    </xf>
    <xf numFmtId="190" fontId="4" fillId="2" borderId="20" xfId="3" applyNumberFormat="1" applyFont="1" applyFill="1" applyBorder="1" applyAlignment="1" applyProtection="1">
      <alignment horizontal="left"/>
    </xf>
    <xf numFmtId="0" fontId="27" fillId="2" borderId="0" xfId="3" applyFont="1" applyFill="1" applyBorder="1" applyAlignment="1" applyProtection="1">
      <alignment horizontal="left"/>
    </xf>
    <xf numFmtId="0" fontId="2" fillId="2" borderId="0" xfId="3" applyFont="1" applyFill="1" applyAlignment="1" applyProtection="1">
      <alignment horizontal="center"/>
      <protection locked="0"/>
    </xf>
    <xf numFmtId="0" fontId="2" fillId="2" borderId="0" xfId="3" applyFont="1" applyFill="1" applyBorder="1" applyAlignment="1" applyProtection="1">
      <alignment horizontal="left"/>
    </xf>
    <xf numFmtId="0" fontId="11" fillId="2" borderId="0" xfId="0" applyFont="1" applyFill="1" applyBorder="1" applyProtection="1"/>
    <xf numFmtId="190" fontId="4" fillId="2" borderId="18" xfId="3" applyNumberFormat="1" applyFont="1" applyFill="1" applyBorder="1" applyAlignment="1" applyProtection="1"/>
    <xf numFmtId="1" fontId="11" fillId="2" borderId="0" xfId="3" applyNumberFormat="1" applyFont="1" applyFill="1" applyBorder="1" applyAlignment="1" applyProtection="1">
      <alignment horizontal="center"/>
    </xf>
    <xf numFmtId="0" fontId="2" fillId="2" borderId="4" xfId="3" applyFont="1" applyFill="1" applyBorder="1" applyAlignment="1" applyProtection="1">
      <alignment horizontal="left"/>
    </xf>
    <xf numFmtId="0" fontId="11" fillId="2" borderId="4" xfId="3" applyFont="1" applyFill="1" applyBorder="1" applyAlignment="1" applyProtection="1">
      <alignment horizontal="right"/>
    </xf>
    <xf numFmtId="0" fontId="27" fillId="2" borderId="4" xfId="3" applyFont="1" applyFill="1" applyBorder="1" applyAlignment="1" applyProtection="1">
      <alignment horizontal="left"/>
    </xf>
    <xf numFmtId="0" fontId="4" fillId="2" borderId="4" xfId="0" applyFont="1" applyFill="1" applyBorder="1" applyAlignment="1" applyProtection="1">
      <alignment horizontal="right" vertical="center" indent="1"/>
      <protection locked="0"/>
    </xf>
    <xf numFmtId="196" fontId="4" fillId="2" borderId="4" xfId="0" applyNumberFormat="1" applyFont="1" applyFill="1" applyBorder="1" applyAlignment="1" applyProtection="1">
      <alignment horizontal="center" vertical="center"/>
      <protection locked="0"/>
    </xf>
    <xf numFmtId="0" fontId="4" fillId="5" borderId="34" xfId="0" applyFont="1" applyFill="1" applyBorder="1" applyAlignment="1" applyProtection="1">
      <alignment horizontal="right" vertical="center"/>
      <protection locked="0"/>
    </xf>
    <xf numFmtId="16" fontId="4" fillId="5" borderId="35" xfId="0" applyNumberFormat="1" applyFont="1" applyFill="1" applyBorder="1" applyAlignment="1" applyProtection="1">
      <alignment horizontal="center" vertical="center"/>
      <protection locked="0"/>
    </xf>
    <xf numFmtId="0" fontId="2" fillId="2" borderId="36" xfId="3" applyFont="1" applyFill="1" applyBorder="1" applyAlignment="1" applyProtection="1">
      <alignment horizontal="center"/>
      <protection locked="0"/>
    </xf>
    <xf numFmtId="0" fontId="3" fillId="2" borderId="0" xfId="4" applyFont="1" applyFill="1" applyAlignment="1">
      <alignment horizontal="center" wrapText="1"/>
    </xf>
    <xf numFmtId="0" fontId="3" fillId="0" borderId="0" xfId="4" applyFont="1" applyAlignment="1">
      <alignment horizontal="center" wrapText="1"/>
    </xf>
    <xf numFmtId="0" fontId="3" fillId="0" borderId="0" xfId="4" applyFont="1" applyBorder="1" applyAlignment="1">
      <alignment horizontal="center" wrapText="1"/>
    </xf>
    <xf numFmtId="0" fontId="2" fillId="2" borderId="8" xfId="3" applyFont="1" applyFill="1" applyBorder="1" applyAlignment="1" applyProtection="1">
      <alignment horizontal="center"/>
    </xf>
    <xf numFmtId="0" fontId="2" fillId="2" borderId="8" xfId="3" applyFont="1" applyFill="1" applyBorder="1" applyAlignment="1" applyProtection="1">
      <alignment horizontal="center"/>
      <protection locked="0"/>
    </xf>
    <xf numFmtId="0" fontId="2" fillId="2" borderId="23" xfId="3" applyFont="1" applyFill="1" applyBorder="1" applyAlignment="1" applyProtection="1"/>
    <xf numFmtId="0" fontId="2" fillId="2" borderId="9" xfId="3" applyFont="1" applyFill="1" applyBorder="1" applyAlignment="1" applyProtection="1"/>
    <xf numFmtId="0" fontId="2" fillId="2" borderId="37" xfId="3" applyFont="1" applyFill="1" applyBorder="1" applyAlignment="1" applyProtection="1"/>
    <xf numFmtId="0" fontId="2" fillId="2" borderId="10" xfId="3" applyFont="1" applyFill="1" applyBorder="1" applyAlignment="1" applyProtection="1"/>
    <xf numFmtId="0" fontId="2" fillId="2" borderId="0" xfId="3" applyFont="1" applyFill="1" applyAlignment="1" applyProtection="1">
      <protection locked="0"/>
    </xf>
    <xf numFmtId="0" fontId="2" fillId="2" borderId="19" xfId="3" applyFont="1" applyFill="1" applyBorder="1" applyAlignment="1" applyProtection="1">
      <alignment horizontal="center"/>
      <protection locked="0"/>
    </xf>
    <xf numFmtId="0" fontId="2" fillId="2" borderId="38" xfId="3" applyFont="1" applyFill="1" applyBorder="1" applyAlignment="1" applyProtection="1">
      <alignment horizontal="center"/>
      <protection locked="0"/>
    </xf>
    <xf numFmtId="0" fontId="1" fillId="2" borderId="14" xfId="0" applyFont="1" applyFill="1" applyBorder="1" applyProtection="1"/>
    <xf numFmtId="0" fontId="2" fillId="2" borderId="13" xfId="2" applyFont="1" applyFill="1" applyBorder="1" applyAlignment="1" applyProtection="1">
      <alignment horizontal="center" vertical="center"/>
    </xf>
    <xf numFmtId="0" fontId="1" fillId="2" borderId="7" xfId="0" applyFont="1" applyFill="1" applyBorder="1" applyProtection="1"/>
    <xf numFmtId="0" fontId="3" fillId="2" borderId="39" xfId="3" applyFont="1" applyFill="1" applyBorder="1" applyAlignment="1" applyProtection="1">
      <alignment horizontal="center"/>
      <protection locked="0"/>
    </xf>
    <xf numFmtId="0" fontId="3" fillId="2" borderId="13" xfId="3" applyFont="1" applyFill="1" applyBorder="1" applyAlignment="1" applyProtection="1">
      <alignment horizontal="center"/>
      <protection locked="0"/>
    </xf>
    <xf numFmtId="0" fontId="3" fillId="2" borderId="14" xfId="3" applyFont="1" applyFill="1" applyBorder="1" applyAlignment="1" applyProtection="1">
      <alignment horizontal="left"/>
      <protection locked="0"/>
    </xf>
    <xf numFmtId="0" fontId="3" fillId="2" borderId="37" xfId="3" applyFont="1" applyFill="1" applyBorder="1" applyAlignment="1" applyProtection="1">
      <alignment horizontal="left"/>
      <protection locked="0"/>
    </xf>
    <xf numFmtId="0" fontId="3" fillId="2" borderId="7" xfId="3" applyFont="1" applyFill="1" applyBorder="1" applyAlignment="1" applyProtection="1">
      <alignment horizontal="right"/>
      <protection locked="0"/>
    </xf>
    <xf numFmtId="0" fontId="3" fillId="2" borderId="10" xfId="3" applyFont="1" applyFill="1" applyBorder="1" applyAlignment="1" applyProtection="1">
      <alignment horizontal="right"/>
      <protection locked="0"/>
    </xf>
    <xf numFmtId="0" fontId="3" fillId="0" borderId="40" xfId="4" applyFont="1" applyFill="1" applyBorder="1" applyAlignment="1">
      <alignment horizontal="center" vertical="center" wrapText="1"/>
    </xf>
    <xf numFmtId="0" fontId="3" fillId="0" borderId="41" xfId="4" applyFont="1" applyFill="1" applyBorder="1" applyAlignment="1">
      <alignment horizontal="center" vertical="center" wrapText="1"/>
    </xf>
    <xf numFmtId="0" fontId="2" fillId="2" borderId="42" xfId="3" applyFont="1" applyFill="1" applyBorder="1" applyAlignment="1" applyProtection="1">
      <alignment horizontal="center"/>
      <protection locked="0"/>
    </xf>
    <xf numFmtId="0" fontId="2" fillId="2" borderId="43" xfId="3" applyFont="1" applyFill="1" applyBorder="1" applyAlignment="1" applyProtection="1">
      <alignment horizontal="center"/>
      <protection locked="0"/>
    </xf>
    <xf numFmtId="0" fontId="1" fillId="2" borderId="25" xfId="0" applyFont="1" applyFill="1" applyBorder="1" applyProtection="1"/>
    <xf numFmtId="0" fontId="1" fillId="2" borderId="26" xfId="0" applyFont="1" applyFill="1" applyBorder="1" applyProtection="1"/>
    <xf numFmtId="0" fontId="4" fillId="3" borderId="1" xfId="3" applyFont="1" applyFill="1" applyBorder="1" applyAlignment="1" applyProtection="1">
      <alignment horizontal="centerContinuous"/>
    </xf>
    <xf numFmtId="0" fontId="2" fillId="3" borderId="2" xfId="3" applyFont="1" applyFill="1" applyBorder="1" applyAlignment="1" applyProtection="1">
      <alignment horizontal="centerContinuous"/>
    </xf>
    <xf numFmtId="0" fontId="2" fillId="3" borderId="3" xfId="3" applyFont="1" applyFill="1" applyBorder="1" applyAlignment="1" applyProtection="1">
      <alignment horizontal="center"/>
    </xf>
    <xf numFmtId="187" fontId="4" fillId="3" borderId="20" xfId="3" applyNumberFormat="1" applyFont="1" applyFill="1" applyBorder="1" applyAlignment="1" applyProtection="1">
      <alignment horizontal="centerContinuous" vertical="center"/>
    </xf>
    <xf numFmtId="187" fontId="6" fillId="3" borderId="4" xfId="3" applyNumberFormat="1" applyFont="1" applyFill="1" applyBorder="1" applyAlignment="1" applyProtection="1">
      <alignment horizontal="centerContinuous" vertical="center"/>
    </xf>
    <xf numFmtId="187" fontId="6" fillId="3" borderId="44" xfId="3" applyNumberFormat="1" applyFont="1" applyFill="1" applyBorder="1" applyAlignment="1" applyProtection="1">
      <alignment horizontal="center" vertical="center"/>
    </xf>
    <xf numFmtId="0" fontId="8" fillId="0" borderId="45" xfId="0" applyFont="1" applyBorder="1"/>
    <xf numFmtId="0" fontId="8" fillId="0" borderId="46" xfId="0" applyFont="1" applyBorder="1"/>
    <xf numFmtId="0" fontId="8" fillId="0" borderId="47" xfId="0" applyFont="1" applyBorder="1"/>
    <xf numFmtId="0" fontId="8" fillId="0" borderId="48" xfId="0" applyFont="1" applyBorder="1"/>
    <xf numFmtId="2" fontId="1" fillId="0" borderId="46" xfId="0" applyNumberFormat="1" applyFont="1" applyFill="1" applyBorder="1"/>
    <xf numFmtId="2" fontId="8" fillId="0" borderId="48" xfId="0" applyNumberFormat="1" applyFont="1" applyBorder="1"/>
    <xf numFmtId="0" fontId="34" fillId="4" borderId="49" xfId="0" applyFont="1" applyFill="1" applyBorder="1" applyAlignment="1">
      <alignment horizontal="center"/>
    </xf>
    <xf numFmtId="0" fontId="34" fillId="4" borderId="30" xfId="0" applyFont="1" applyFill="1" applyBorder="1" applyAlignment="1">
      <alignment horizontal="center"/>
    </xf>
    <xf numFmtId="0" fontId="34" fillId="4" borderId="50" xfId="0" applyFont="1" applyFill="1" applyBorder="1" applyAlignment="1">
      <alignment horizontal="center"/>
    </xf>
    <xf numFmtId="0" fontId="34" fillId="4" borderId="31" xfId="0" applyFont="1" applyFill="1" applyBorder="1" applyAlignment="1">
      <alignment horizontal="center"/>
    </xf>
    <xf numFmtId="0" fontId="34" fillId="4" borderId="51" xfId="0" applyFont="1" applyFill="1" applyBorder="1" applyAlignment="1">
      <alignment horizontal="center"/>
    </xf>
    <xf numFmtId="0" fontId="0" fillId="0" borderId="28" xfId="0" applyBorder="1" applyAlignment="1">
      <alignment horizontal="left" indent="1"/>
    </xf>
    <xf numFmtId="0" fontId="0" fillId="0" borderId="52" xfId="0" applyBorder="1"/>
    <xf numFmtId="0" fontId="0" fillId="0" borderId="53" xfId="0" applyBorder="1"/>
    <xf numFmtId="0" fontId="0" fillId="0" borderId="32" xfId="0" applyBorder="1"/>
    <xf numFmtId="0" fontId="0" fillId="0" borderId="29" xfId="0" applyBorder="1"/>
    <xf numFmtId="2" fontId="0" fillId="0" borderId="29" xfId="0" applyNumberFormat="1" applyBorder="1"/>
    <xf numFmtId="0" fontId="0" fillId="0" borderId="54" xfId="0" applyBorder="1" applyAlignment="1">
      <alignment horizontal="left" indent="1"/>
    </xf>
    <xf numFmtId="0" fontId="0" fillId="0" borderId="55" xfId="0" applyBorder="1"/>
    <xf numFmtId="0" fontId="0" fillId="0" borderId="56" xfId="0" applyBorder="1"/>
    <xf numFmtId="0" fontId="0" fillId="0" borderId="57" xfId="0" applyBorder="1"/>
    <xf numFmtId="2" fontId="0" fillId="0" borderId="58" xfId="0" applyNumberFormat="1" applyBorder="1"/>
    <xf numFmtId="0" fontId="1" fillId="0" borderId="0" xfId="0" applyFont="1"/>
    <xf numFmtId="188" fontId="8" fillId="4" borderId="28" xfId="4" applyNumberFormat="1" applyFont="1" applyFill="1" applyBorder="1" applyAlignment="1" applyProtection="1">
      <alignment horizontal="center" vertical="center"/>
    </xf>
    <xf numFmtId="188" fontId="1" fillId="4" borderId="29" xfId="4" applyNumberFormat="1" applyFont="1" applyFill="1" applyBorder="1" applyAlignment="1" applyProtection="1">
      <alignment horizontal="center" vertical="center"/>
    </xf>
    <xf numFmtId="193" fontId="11" fillId="5" borderId="0" xfId="3" applyNumberFormat="1" applyFont="1" applyFill="1" applyBorder="1" applyAlignment="1" applyProtection="1">
      <alignment horizontal="centerContinuous"/>
      <protection locked="0"/>
    </xf>
    <xf numFmtId="0" fontId="3" fillId="4" borderId="41" xfId="4" applyFont="1" applyFill="1" applyBorder="1" applyAlignment="1">
      <alignment horizontal="center" vertical="center" wrapText="1"/>
    </xf>
    <xf numFmtId="15" fontId="8" fillId="0" borderId="0" xfId="0" applyNumberFormat="1" applyFont="1"/>
    <xf numFmtId="186" fontId="11" fillId="2" borderId="0" xfId="3" applyNumberFormat="1" applyFont="1" applyFill="1" applyBorder="1" applyAlignment="1" applyProtection="1">
      <alignment horizontal="centerContinuous"/>
    </xf>
    <xf numFmtId="0" fontId="38" fillId="0" borderId="0" xfId="4" applyFont="1" applyBorder="1" applyAlignment="1" applyProtection="1">
      <alignment vertical="center"/>
    </xf>
    <xf numFmtId="0" fontId="40" fillId="6" borderId="59" xfId="0" applyFont="1" applyFill="1" applyBorder="1" applyAlignment="1" applyProtection="1">
      <alignment horizontal="left" vertical="center" wrapText="1" indent="1"/>
      <protection locked="0"/>
    </xf>
    <xf numFmtId="0" fontId="41" fillId="4" borderId="41" xfId="0" applyFont="1" applyFill="1" applyBorder="1" applyAlignment="1">
      <alignment horizontal="center" vertical="center" wrapText="1"/>
    </xf>
    <xf numFmtId="0" fontId="40" fillId="0" borderId="0" xfId="4" applyFont="1" applyAlignment="1">
      <alignment vertical="center"/>
    </xf>
    <xf numFmtId="0" fontId="0" fillId="0" borderId="18" xfId="0" applyBorder="1"/>
    <xf numFmtId="0" fontId="0" fillId="0" borderId="0" xfId="0" applyBorder="1"/>
    <xf numFmtId="0" fontId="0" fillId="0" borderId="60" xfId="0" applyBorder="1"/>
    <xf numFmtId="2" fontId="0" fillId="0" borderId="0" xfId="0" applyNumberFormat="1" applyBorder="1"/>
    <xf numFmtId="0" fontId="0" fillId="0" borderId="20" xfId="0" applyBorder="1"/>
    <xf numFmtId="0" fontId="0" fillId="0" borderId="4" xfId="0" applyBorder="1"/>
    <xf numFmtId="0" fontId="0" fillId="0" borderId="44" xfId="0" applyBorder="1"/>
    <xf numFmtId="0" fontId="13" fillId="5" borderId="53" xfId="0" applyNumberFormat="1" applyFont="1" applyFill="1" applyBorder="1" applyAlignment="1">
      <alignment horizontal="center" vertical="center"/>
    </xf>
    <xf numFmtId="0" fontId="0" fillId="0" borderId="18" xfId="0" applyBorder="1" applyAlignment="1">
      <alignment horizontal="center"/>
    </xf>
    <xf numFmtId="0" fontId="0" fillId="0" borderId="0" xfId="0" applyBorder="1" applyAlignment="1">
      <alignment horizontal="center"/>
    </xf>
    <xf numFmtId="0" fontId="0" fillId="0" borderId="60" xfId="0" applyBorder="1" applyAlignment="1">
      <alignment horizontal="center"/>
    </xf>
    <xf numFmtId="1" fontId="0" fillId="0" borderId="18" xfId="0" applyNumberFormat="1" applyBorder="1" applyAlignment="1">
      <alignment horizontal="center"/>
    </xf>
    <xf numFmtId="1" fontId="0" fillId="0" borderId="0" xfId="0" applyNumberFormat="1" applyBorder="1" applyAlignment="1">
      <alignment horizontal="center"/>
    </xf>
    <xf numFmtId="1" fontId="0" fillId="0" borderId="60" xfId="0" applyNumberFormat="1" applyBorder="1" applyAlignment="1">
      <alignment horizontal="center"/>
    </xf>
    <xf numFmtId="1" fontId="22" fillId="0" borderId="18" xfId="0" applyNumberFormat="1" applyFont="1" applyBorder="1" applyAlignment="1">
      <alignment horizontal="center"/>
    </xf>
    <xf numFmtId="189" fontId="0" fillId="0" borderId="0" xfId="0" applyNumberFormat="1" applyBorder="1" applyAlignment="1">
      <alignment horizontal="center"/>
    </xf>
    <xf numFmtId="1" fontId="2" fillId="2" borderId="13" xfId="3" applyNumberFormat="1" applyFont="1" applyFill="1" applyBorder="1" applyAlignment="1" applyProtection="1">
      <alignment horizontal="center"/>
      <protection locked="0"/>
    </xf>
    <xf numFmtId="20" fontId="2" fillId="0" borderId="61" xfId="3" quotePrefix="1" applyNumberFormat="1" applyFont="1" applyFill="1" applyBorder="1" applyAlignment="1" applyProtection="1">
      <alignment horizontal="center"/>
    </xf>
    <xf numFmtId="20" fontId="2" fillId="0" borderId="62" xfId="3" applyNumberFormat="1" applyFont="1" applyFill="1" applyBorder="1" applyAlignment="1" applyProtection="1">
      <alignment horizontal="center"/>
    </xf>
    <xf numFmtId="0" fontId="2" fillId="2" borderId="8" xfId="3" applyFont="1" applyFill="1" applyBorder="1" applyAlignment="1" applyProtection="1"/>
    <xf numFmtId="0" fontId="2" fillId="2" borderId="39" xfId="3" applyFont="1" applyFill="1" applyBorder="1" applyAlignment="1" applyProtection="1"/>
    <xf numFmtId="0" fontId="2" fillId="0" borderId="0" xfId="3" applyFont="1" applyBorder="1" applyAlignment="1" applyProtection="1">
      <alignment horizontal="center"/>
    </xf>
    <xf numFmtId="0" fontId="11" fillId="2" borderId="0" xfId="3" applyFont="1" applyFill="1" applyBorder="1" applyAlignment="1" applyProtection="1">
      <alignment horizontal="right" vertical="center"/>
    </xf>
    <xf numFmtId="0" fontId="2" fillId="0" borderId="41" xfId="4" applyFont="1" applyFill="1" applyBorder="1" applyAlignment="1">
      <alignment horizontal="center" vertical="center" wrapText="1"/>
    </xf>
    <xf numFmtId="188" fontId="1" fillId="0" borderId="63" xfId="4" applyNumberFormat="1" applyFont="1" applyBorder="1" applyAlignment="1" applyProtection="1">
      <alignment horizontal="center" vertical="center"/>
    </xf>
    <xf numFmtId="0" fontId="10" fillId="2" borderId="1" xfId="3" applyFont="1" applyFill="1" applyBorder="1" applyAlignment="1" applyProtection="1">
      <alignment horizontal="center"/>
    </xf>
    <xf numFmtId="0" fontId="10" fillId="2" borderId="64" xfId="3" applyFont="1" applyFill="1" applyBorder="1" applyAlignment="1" applyProtection="1">
      <alignment horizontal="center"/>
    </xf>
    <xf numFmtId="0" fontId="10" fillId="2" borderId="16" xfId="3" applyFont="1" applyFill="1" applyBorder="1" applyAlignment="1" applyProtection="1">
      <alignment horizontal="center"/>
    </xf>
    <xf numFmtId="0" fontId="10" fillId="2" borderId="39" xfId="3" applyFont="1" applyFill="1" applyBorder="1" applyAlignment="1" applyProtection="1">
      <alignment horizontal="center"/>
    </xf>
    <xf numFmtId="0" fontId="4" fillId="3" borderId="5" xfId="3" applyFont="1" applyFill="1" applyBorder="1" applyAlignment="1" applyProtection="1">
      <alignment horizontal="center"/>
    </xf>
    <xf numFmtId="0" fontId="2" fillId="3" borderId="12" xfId="3" applyFont="1" applyFill="1" applyBorder="1" applyAlignment="1" applyProtection="1">
      <alignment horizontal="center"/>
    </xf>
    <xf numFmtId="1" fontId="2" fillId="2" borderId="14" xfId="3" applyNumberFormat="1" applyFont="1" applyFill="1" applyBorder="1" applyAlignment="1" applyProtection="1">
      <protection locked="0"/>
    </xf>
    <xf numFmtId="1" fontId="2" fillId="2" borderId="13" xfId="3" applyNumberFormat="1" applyFont="1" applyFill="1" applyBorder="1" applyAlignment="1" applyProtection="1">
      <protection locked="0"/>
    </xf>
    <xf numFmtId="1" fontId="2" fillId="2" borderId="7" xfId="3" applyNumberFormat="1" applyFont="1" applyFill="1" applyBorder="1" applyAlignment="1" applyProtection="1">
      <protection locked="0"/>
    </xf>
    <xf numFmtId="1" fontId="2" fillId="2" borderId="14" xfId="3" applyNumberFormat="1" applyFont="1" applyFill="1" applyBorder="1" applyAlignment="1" applyProtection="1"/>
    <xf numFmtId="1" fontId="2" fillId="2" borderId="13" xfId="3" applyNumberFormat="1" applyFont="1" applyFill="1" applyBorder="1" applyAlignment="1" applyProtection="1"/>
    <xf numFmtId="1" fontId="2" fillId="2" borderId="7" xfId="3" applyNumberFormat="1" applyFont="1" applyFill="1" applyBorder="1" applyAlignment="1" applyProtection="1"/>
    <xf numFmtId="0" fontId="2" fillId="2" borderId="23" xfId="3" applyFont="1" applyFill="1" applyBorder="1" applyAlignment="1" applyProtection="1">
      <protection locked="0"/>
    </xf>
    <xf numFmtId="0" fontId="2" fillId="2" borderId="8" xfId="3" applyFont="1" applyFill="1" applyBorder="1" applyAlignment="1" applyProtection="1">
      <protection locked="0"/>
    </xf>
    <xf numFmtId="0" fontId="2" fillId="2" borderId="9" xfId="3" applyFont="1" applyFill="1" applyBorder="1" applyAlignment="1" applyProtection="1">
      <protection locked="0"/>
    </xf>
    <xf numFmtId="0" fontId="2" fillId="2" borderId="24" xfId="3" applyFont="1" applyFill="1" applyBorder="1" applyAlignment="1" applyProtection="1">
      <protection locked="0"/>
    </xf>
    <xf numFmtId="0" fontId="2" fillId="2" borderId="65" xfId="3" applyFont="1" applyFill="1" applyBorder="1" applyAlignment="1" applyProtection="1">
      <protection locked="0"/>
    </xf>
    <xf numFmtId="0" fontId="2" fillId="2" borderId="15" xfId="3" applyFont="1" applyFill="1" applyBorder="1" applyAlignment="1" applyProtection="1">
      <protection locked="0"/>
    </xf>
    <xf numFmtId="0" fontId="2" fillId="2" borderId="24" xfId="3" applyFont="1" applyFill="1" applyBorder="1" applyAlignment="1" applyProtection="1"/>
    <xf numFmtId="0" fontId="2" fillId="2" borderId="65" xfId="3" applyFont="1" applyFill="1" applyBorder="1" applyAlignment="1" applyProtection="1"/>
    <xf numFmtId="0" fontId="2" fillId="2" borderId="15" xfId="3" applyFont="1" applyFill="1" applyBorder="1" applyAlignment="1" applyProtection="1"/>
    <xf numFmtId="0" fontId="2" fillId="2" borderId="66" xfId="3" applyFont="1" applyFill="1" applyBorder="1" applyAlignment="1" applyProtection="1">
      <alignment horizontal="center"/>
      <protection locked="0"/>
    </xf>
    <xf numFmtId="0" fontId="2" fillId="2" borderId="67" xfId="3" applyFont="1" applyFill="1" applyBorder="1" applyAlignment="1" applyProtection="1">
      <alignment horizontal="center"/>
      <protection locked="0"/>
    </xf>
    <xf numFmtId="0" fontId="2" fillId="2" borderId="68" xfId="3" applyFont="1" applyFill="1" applyBorder="1" applyAlignment="1" applyProtection="1">
      <alignment horizontal="center"/>
      <protection locked="0"/>
    </xf>
    <xf numFmtId="0" fontId="2" fillId="0" borderId="12" xfId="3" applyFont="1" applyFill="1" applyBorder="1" applyProtection="1"/>
    <xf numFmtId="0" fontId="45" fillId="2" borderId="66" xfId="3" applyFont="1" applyFill="1" applyBorder="1" applyAlignment="1" applyProtection="1">
      <alignment horizontal="center"/>
      <protection locked="0"/>
    </xf>
    <xf numFmtId="0" fontId="45" fillId="2" borderId="67" xfId="3" applyFont="1" applyFill="1" applyBorder="1" applyAlignment="1" applyProtection="1">
      <alignment horizontal="center"/>
      <protection locked="0"/>
    </xf>
    <xf numFmtId="0" fontId="45" fillId="2" borderId="68" xfId="3" applyFont="1" applyFill="1" applyBorder="1" applyAlignment="1" applyProtection="1">
      <alignment horizontal="center"/>
      <protection locked="0"/>
    </xf>
    <xf numFmtId="0" fontId="45" fillId="2" borderId="19" xfId="3" applyFont="1" applyFill="1" applyBorder="1" applyAlignment="1" applyProtection="1">
      <alignment horizontal="center"/>
      <protection locked="0"/>
    </xf>
    <xf numFmtId="0" fontId="45" fillId="2" borderId="36" xfId="3" applyFont="1" applyFill="1" applyBorder="1" applyAlignment="1" applyProtection="1">
      <alignment horizontal="center"/>
      <protection locked="0"/>
    </xf>
    <xf numFmtId="0" fontId="45" fillId="2" borderId="38" xfId="3" applyFont="1" applyFill="1" applyBorder="1" applyAlignment="1" applyProtection="1">
      <alignment horizontal="center"/>
      <protection locked="0"/>
    </xf>
    <xf numFmtId="0" fontId="46" fillId="2" borderId="36" xfId="3" applyFont="1" applyFill="1" applyBorder="1" applyAlignment="1" applyProtection="1">
      <alignment horizontal="center"/>
      <protection locked="0"/>
    </xf>
    <xf numFmtId="1" fontId="11" fillId="2" borderId="0" xfId="3" applyNumberFormat="1"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15" fontId="11" fillId="2" borderId="0" xfId="3" applyNumberFormat="1" applyFont="1" applyFill="1" applyBorder="1" applyAlignment="1" applyProtection="1">
      <alignment horizontal="center" vertical="center"/>
    </xf>
    <xf numFmtId="16" fontId="4" fillId="2" borderId="4" xfId="0" applyNumberFormat="1" applyFont="1" applyFill="1" applyBorder="1" applyAlignment="1" applyProtection="1">
      <alignment vertical="center"/>
      <protection locked="0"/>
    </xf>
    <xf numFmtId="16" fontId="4" fillId="2" borderId="44" xfId="0" applyNumberFormat="1" applyFont="1" applyFill="1" applyBorder="1" applyAlignment="1" applyProtection="1">
      <alignment vertical="center"/>
      <protection locked="0"/>
    </xf>
    <xf numFmtId="0" fontId="46" fillId="2" borderId="23" xfId="3" applyFont="1" applyFill="1" applyBorder="1" applyAlignment="1" applyProtection="1">
      <alignment horizontal="centerContinuous"/>
    </xf>
    <xf numFmtId="0" fontId="46" fillId="2" borderId="8" xfId="3" applyFont="1" applyFill="1" applyBorder="1" applyAlignment="1" applyProtection="1">
      <alignment horizontal="centerContinuous"/>
    </xf>
    <xf numFmtId="0" fontId="46" fillId="2" borderId="9" xfId="3" applyFont="1" applyFill="1" applyBorder="1" applyAlignment="1" applyProtection="1">
      <alignment horizontal="centerContinuous"/>
    </xf>
    <xf numFmtId="0" fontId="46" fillId="2" borderId="0" xfId="3" applyFont="1" applyFill="1" applyAlignment="1" applyProtection="1">
      <alignment horizontal="center"/>
    </xf>
    <xf numFmtId="0" fontId="46" fillId="0" borderId="0" xfId="3" applyFont="1" applyAlignment="1" applyProtection="1">
      <alignment horizontal="center"/>
    </xf>
    <xf numFmtId="0" fontId="48" fillId="2" borderId="19" xfId="3" applyFont="1" applyFill="1" applyBorder="1" applyAlignment="1" applyProtection="1">
      <alignment horizontal="center"/>
      <protection locked="0"/>
    </xf>
    <xf numFmtId="0" fontId="48" fillId="2" borderId="36" xfId="3" applyFont="1" applyFill="1" applyBorder="1" applyAlignment="1" applyProtection="1">
      <alignment horizontal="center"/>
      <protection locked="0"/>
    </xf>
    <xf numFmtId="0" fontId="49" fillId="2" borderId="19" xfId="3" applyFont="1" applyFill="1" applyBorder="1" applyAlignment="1" applyProtection="1">
      <alignment horizontal="center"/>
      <protection locked="0"/>
    </xf>
    <xf numFmtId="0" fontId="49" fillId="2" borderId="38" xfId="3" applyFont="1" applyFill="1" applyBorder="1" applyAlignment="1" applyProtection="1">
      <alignment horizontal="center"/>
      <protection locked="0"/>
    </xf>
    <xf numFmtId="0" fontId="45" fillId="2" borderId="43" xfId="3" applyFont="1" applyFill="1" applyBorder="1" applyAlignment="1" applyProtection="1">
      <alignment horizontal="center"/>
      <protection locked="0"/>
    </xf>
    <xf numFmtId="0" fontId="48" fillId="2" borderId="38" xfId="3" applyFont="1" applyFill="1" applyBorder="1" applyAlignment="1" applyProtection="1">
      <alignment horizontal="center"/>
      <protection locked="0"/>
    </xf>
    <xf numFmtId="0" fontId="2" fillId="2" borderId="39" xfId="3" applyFont="1" applyFill="1" applyBorder="1" applyAlignment="1" applyProtection="1">
      <alignment horizontal="center"/>
      <protection locked="0"/>
    </xf>
    <xf numFmtId="0" fontId="45" fillId="2" borderId="42" xfId="3" applyFont="1" applyFill="1" applyBorder="1" applyAlignment="1" applyProtection="1">
      <alignment horizontal="center"/>
      <protection locked="0"/>
    </xf>
    <xf numFmtId="0" fontId="48" fillId="2" borderId="23" xfId="3" applyFont="1" applyFill="1" applyBorder="1" applyAlignment="1" applyProtection="1">
      <alignment horizontal="centerContinuous"/>
    </xf>
    <xf numFmtId="0" fontId="48" fillId="2" borderId="8" xfId="3" applyFont="1" applyFill="1" applyBorder="1" applyAlignment="1" applyProtection="1">
      <alignment horizontal="centerContinuous"/>
    </xf>
    <xf numFmtId="0" fontId="48" fillId="2" borderId="9" xfId="3" applyFont="1" applyFill="1" applyBorder="1" applyAlignment="1" applyProtection="1">
      <alignment horizontal="centerContinuous"/>
    </xf>
    <xf numFmtId="0" fontId="46" fillId="0" borderId="0" xfId="3" applyFont="1" applyBorder="1" applyAlignment="1" applyProtection="1">
      <alignment horizontal="center"/>
    </xf>
    <xf numFmtId="0" fontId="46" fillId="0" borderId="60" xfId="3" applyFont="1" applyBorder="1" applyAlignment="1" applyProtection="1">
      <alignment horizontal="center"/>
    </xf>
    <xf numFmtId="0" fontId="45" fillId="2" borderId="8" xfId="3" applyFont="1" applyFill="1" applyBorder="1" applyAlignment="1" applyProtection="1">
      <alignment horizontal="center"/>
      <protection locked="0"/>
    </xf>
    <xf numFmtId="0" fontId="2" fillId="2" borderId="23" xfId="3" applyFont="1" applyFill="1" applyBorder="1" applyAlignment="1" applyProtection="1">
      <alignment horizontal="center"/>
      <protection locked="0"/>
    </xf>
    <xf numFmtId="0" fontId="2" fillId="2" borderId="9" xfId="3" applyFont="1" applyFill="1" applyBorder="1" applyAlignment="1" applyProtection="1">
      <alignment horizontal="center"/>
      <protection locked="0"/>
    </xf>
    <xf numFmtId="0" fontId="11" fillId="5" borderId="34" xfId="4" applyFont="1" applyFill="1" applyBorder="1" applyAlignment="1" applyProtection="1">
      <alignment horizontal="left" vertical="center"/>
    </xf>
    <xf numFmtId="0" fontId="38" fillId="5" borderId="34" xfId="4" applyFont="1" applyFill="1" applyBorder="1" applyAlignment="1" applyProtection="1">
      <alignment horizontal="left" vertical="center"/>
    </xf>
    <xf numFmtId="192" fontId="17" fillId="5" borderId="34" xfId="4" applyNumberFormat="1" applyFont="1" applyFill="1" applyBorder="1" applyAlignment="1">
      <alignment horizontal="center" vertical="center" wrapText="1"/>
    </xf>
    <xf numFmtId="20" fontId="17" fillId="5" borderId="34" xfId="4" applyNumberFormat="1" applyFont="1" applyFill="1" applyBorder="1" applyAlignment="1">
      <alignment horizontal="center" vertical="center" wrapText="1"/>
    </xf>
    <xf numFmtId="1" fontId="17" fillId="5" borderId="34" xfId="4" applyNumberFormat="1" applyFont="1" applyFill="1" applyBorder="1" applyAlignment="1">
      <alignment horizontal="center" vertical="center" wrapText="1"/>
    </xf>
    <xf numFmtId="0" fontId="2" fillId="2" borderId="47" xfId="3" applyFont="1" applyFill="1" applyBorder="1" applyAlignment="1" applyProtection="1">
      <alignment horizontal="center"/>
      <protection locked="0"/>
    </xf>
    <xf numFmtId="0" fontId="48" fillId="2" borderId="42" xfId="3" applyFont="1" applyFill="1" applyBorder="1" applyAlignment="1" applyProtection="1">
      <alignment horizontal="center"/>
      <protection locked="0"/>
    </xf>
    <xf numFmtId="0" fontId="4" fillId="3" borderId="18" xfId="3" quotePrefix="1" applyFont="1" applyFill="1" applyBorder="1" applyAlignment="1" applyProtection="1">
      <alignment horizontal="center" vertical="center"/>
    </xf>
    <xf numFmtId="0" fontId="4" fillId="3" borderId="0" xfId="3" quotePrefix="1" applyFont="1" applyFill="1" applyBorder="1" applyAlignment="1" applyProtection="1">
      <alignment horizontal="center" vertical="center"/>
    </xf>
    <xf numFmtId="0" fontId="4" fillId="3" borderId="60" xfId="3" applyFont="1" applyFill="1" applyBorder="1" applyAlignment="1" applyProtection="1">
      <alignment horizontal="center" vertical="center"/>
    </xf>
    <xf numFmtId="0" fontId="2" fillId="0" borderId="0" xfId="3" applyFont="1" applyFill="1" applyBorder="1" applyProtection="1"/>
    <xf numFmtId="0" fontId="2" fillId="0" borderId="67" xfId="3" applyFont="1" applyFill="1" applyBorder="1" applyAlignment="1" applyProtection="1">
      <alignment horizontal="center"/>
      <protection locked="0"/>
    </xf>
    <xf numFmtId="0" fontId="2" fillId="0" borderId="68" xfId="3" applyFont="1" applyFill="1" applyBorder="1" applyAlignment="1" applyProtection="1">
      <alignment horizontal="center"/>
      <protection locked="0"/>
    </xf>
    <xf numFmtId="0" fontId="2" fillId="0" borderId="19" xfId="3" applyFont="1" applyFill="1" applyBorder="1" applyAlignment="1" applyProtection="1">
      <alignment horizontal="center"/>
      <protection locked="0"/>
    </xf>
    <xf numFmtId="0" fontId="45" fillId="0" borderId="19" xfId="3" applyFont="1" applyFill="1" applyBorder="1" applyAlignment="1" applyProtection="1">
      <alignment horizontal="center"/>
      <protection locked="0"/>
    </xf>
    <xf numFmtId="0" fontId="2" fillId="0" borderId="36" xfId="3" applyFont="1" applyFill="1" applyBorder="1" applyAlignment="1" applyProtection="1">
      <alignment horizontal="center"/>
      <protection locked="0"/>
    </xf>
    <xf numFmtId="0" fontId="2" fillId="0" borderId="38" xfId="3" applyFont="1" applyFill="1" applyBorder="1" applyAlignment="1" applyProtection="1">
      <alignment horizontal="center"/>
      <protection locked="0"/>
    </xf>
    <xf numFmtId="0" fontId="45" fillId="0" borderId="38" xfId="3" applyFont="1" applyFill="1" applyBorder="1" applyAlignment="1" applyProtection="1">
      <alignment horizontal="center"/>
      <protection locked="0"/>
    </xf>
    <xf numFmtId="0" fontId="2" fillId="0" borderId="43" xfId="3" applyFont="1" applyFill="1" applyBorder="1" applyAlignment="1" applyProtection="1">
      <alignment horizontal="center"/>
      <protection locked="0"/>
    </xf>
    <xf numFmtId="0" fontId="2" fillId="0" borderId="42" xfId="3" applyFont="1" applyFill="1" applyBorder="1" applyAlignment="1" applyProtection="1">
      <alignment horizontal="center"/>
      <protection locked="0"/>
    </xf>
    <xf numFmtId="0" fontId="45" fillId="0" borderId="36" xfId="3" applyFont="1" applyFill="1" applyBorder="1" applyAlignment="1" applyProtection="1">
      <alignment horizontal="center"/>
      <protection locked="0"/>
    </xf>
    <xf numFmtId="0" fontId="45" fillId="0" borderId="67" xfId="3" applyFont="1" applyFill="1" applyBorder="1" applyAlignment="1" applyProtection="1">
      <alignment horizontal="center"/>
      <protection locked="0"/>
    </xf>
    <xf numFmtId="0" fontId="2" fillId="2" borderId="37" xfId="3" applyFont="1" applyFill="1" applyBorder="1" applyAlignment="1" applyProtection="1">
      <alignment horizontal="center"/>
      <protection locked="0"/>
    </xf>
    <xf numFmtId="0" fontId="2" fillId="2" borderId="10" xfId="3" applyFont="1" applyFill="1" applyBorder="1" applyAlignment="1" applyProtection="1">
      <alignment horizontal="center"/>
      <protection locked="0"/>
    </xf>
    <xf numFmtId="204" fontId="4" fillId="5" borderId="34" xfId="0" applyNumberFormat="1" applyFont="1" applyFill="1" applyBorder="1" applyAlignment="1" applyProtection="1">
      <alignment horizontal="right" vertical="center"/>
      <protection locked="0"/>
    </xf>
    <xf numFmtId="0" fontId="50" fillId="2" borderId="36" xfId="3" applyFont="1" applyFill="1" applyBorder="1" applyAlignment="1" applyProtection="1">
      <alignment horizontal="center"/>
      <protection locked="0"/>
    </xf>
    <xf numFmtId="0" fontId="48" fillId="0" borderId="67" xfId="3" applyFont="1" applyFill="1" applyBorder="1" applyAlignment="1" applyProtection="1">
      <alignment horizontal="center"/>
      <protection locked="0"/>
    </xf>
    <xf numFmtId="0" fontId="51" fillId="0" borderId="19" xfId="3" applyFont="1" applyFill="1" applyBorder="1" applyAlignment="1" applyProtection="1">
      <alignment horizontal="center"/>
      <protection locked="0"/>
    </xf>
    <xf numFmtId="0" fontId="51" fillId="2" borderId="38" xfId="3" applyFont="1" applyFill="1" applyBorder="1" applyAlignment="1" applyProtection="1">
      <alignment horizontal="center"/>
      <protection locked="0"/>
    </xf>
    <xf numFmtId="0" fontId="51" fillId="2" borderId="19" xfId="3" applyFont="1" applyFill="1" applyBorder="1" applyAlignment="1" applyProtection="1">
      <alignment horizontal="center"/>
      <protection locked="0"/>
    </xf>
    <xf numFmtId="0" fontId="51" fillId="2" borderId="43" xfId="3" applyFont="1" applyFill="1" applyBorder="1" applyAlignment="1" applyProtection="1">
      <alignment horizontal="center"/>
      <protection locked="0"/>
    </xf>
    <xf numFmtId="188" fontId="1" fillId="4" borderId="28" xfId="4" applyNumberFormat="1" applyFont="1" applyFill="1" applyBorder="1" applyAlignment="1" applyProtection="1">
      <alignment horizontal="center" vertical="center"/>
    </xf>
    <xf numFmtId="0" fontId="1" fillId="0" borderId="47" xfId="0" applyFont="1" applyBorder="1"/>
    <xf numFmtId="0" fontId="1" fillId="0" borderId="48" xfId="0" applyFont="1" applyBorder="1"/>
    <xf numFmtId="2" fontId="1" fillId="0" borderId="48" xfId="0" applyNumberFormat="1" applyFont="1" applyBorder="1"/>
    <xf numFmtId="0" fontId="52" fillId="2" borderId="67" xfId="3" applyFont="1" applyFill="1" applyBorder="1" applyAlignment="1" applyProtection="1">
      <alignment horizontal="center"/>
      <protection locked="0"/>
    </xf>
    <xf numFmtId="0" fontId="4" fillId="2" borderId="36" xfId="3" applyFont="1" applyFill="1" applyBorder="1" applyAlignment="1" applyProtection="1">
      <alignment horizontal="center"/>
      <protection locked="0"/>
    </xf>
    <xf numFmtId="0" fontId="55" fillId="2" borderId="67" xfId="3" applyFont="1" applyFill="1" applyBorder="1" applyAlignment="1" applyProtection="1">
      <alignment horizontal="center"/>
      <protection locked="0"/>
    </xf>
    <xf numFmtId="0" fontId="55" fillId="2" borderId="36" xfId="3" applyFont="1" applyFill="1" applyBorder="1" applyAlignment="1" applyProtection="1">
      <alignment horizontal="center"/>
      <protection locked="0"/>
    </xf>
    <xf numFmtId="0" fontId="1" fillId="7" borderId="41" xfId="0" applyFont="1" applyFill="1" applyBorder="1" applyAlignment="1">
      <alignment horizontal="left" vertical="center" wrapText="1" indent="1"/>
    </xf>
    <xf numFmtId="0" fontId="0" fillId="7" borderId="28" xfId="0" applyFill="1" applyBorder="1" applyAlignment="1">
      <alignment horizontal="left" vertical="center" wrapText="1" indent="1"/>
    </xf>
    <xf numFmtId="0" fontId="1" fillId="7" borderId="28" xfId="0" applyFont="1" applyFill="1" applyBorder="1" applyAlignment="1">
      <alignment horizontal="left" vertical="center" wrapText="1" indent="1"/>
    </xf>
    <xf numFmtId="0" fontId="56" fillId="0" borderId="41" xfId="4" applyFont="1" applyFill="1" applyBorder="1" applyAlignment="1">
      <alignment horizontal="center" vertical="center" wrapText="1"/>
    </xf>
    <xf numFmtId="0" fontId="57" fillId="2" borderId="36" xfId="3" applyFont="1" applyFill="1" applyBorder="1" applyAlignment="1" applyProtection="1">
      <alignment horizontal="center"/>
      <protection locked="0"/>
    </xf>
    <xf numFmtId="0" fontId="57" fillId="2" borderId="19" xfId="3" applyFont="1" applyFill="1" applyBorder="1" applyAlignment="1" applyProtection="1">
      <alignment horizontal="center"/>
      <protection locked="0"/>
    </xf>
    <xf numFmtId="0" fontId="57" fillId="2" borderId="66" xfId="3" applyFont="1" applyFill="1" applyBorder="1" applyAlignment="1" applyProtection="1">
      <alignment horizontal="center"/>
      <protection locked="0"/>
    </xf>
    <xf numFmtId="0" fontId="55" fillId="2" borderId="38" xfId="3" applyFont="1" applyFill="1" applyBorder="1" applyAlignment="1" applyProtection="1">
      <alignment horizontal="center"/>
      <protection locked="0"/>
    </xf>
    <xf numFmtId="0" fontId="17" fillId="4" borderId="21" xfId="4" applyFont="1" applyFill="1" applyBorder="1" applyAlignment="1">
      <alignment horizontal="center" vertical="center" wrapText="1"/>
    </xf>
    <xf numFmtId="0" fontId="18" fillId="0" borderId="0" xfId="4" applyFont="1" applyBorder="1" applyAlignment="1" applyProtection="1">
      <alignment horizontal="center" vertical="center"/>
    </xf>
    <xf numFmtId="0" fontId="44" fillId="4" borderId="69" xfId="4" applyFont="1" applyFill="1" applyBorder="1" applyAlignment="1">
      <alignment horizontal="center" vertical="center" wrapText="1"/>
    </xf>
    <xf numFmtId="192" fontId="17" fillId="5" borderId="53" xfId="4" applyNumberFormat="1" applyFont="1" applyFill="1" applyBorder="1" applyAlignment="1">
      <alignment horizontal="center" vertical="center" wrapText="1"/>
    </xf>
    <xf numFmtId="16" fontId="17" fillId="5" borderId="70" xfId="4" applyNumberFormat="1" applyFont="1" applyFill="1" applyBorder="1" applyAlignment="1">
      <alignment horizontal="center" vertical="center" wrapText="1"/>
    </xf>
    <xf numFmtId="0" fontId="17" fillId="4" borderId="16" xfId="4" applyFont="1" applyFill="1" applyBorder="1" applyAlignment="1">
      <alignment vertical="center" wrapText="1"/>
    </xf>
    <xf numFmtId="0" fontId="53" fillId="4" borderId="21" xfId="4" applyFont="1" applyFill="1" applyBorder="1" applyAlignment="1" applyProtection="1">
      <alignment horizontal="center" vertical="center"/>
    </xf>
    <xf numFmtId="0" fontId="58" fillId="4" borderId="21" xfId="4" applyFont="1" applyFill="1" applyBorder="1" applyAlignment="1" applyProtection="1">
      <alignment horizontal="center" vertical="center"/>
    </xf>
    <xf numFmtId="194" fontId="54" fillId="7" borderId="41" xfId="5" applyFont="1" applyFill="1" applyBorder="1" applyAlignment="1" applyProtection="1">
      <alignment horizontal="left" vertical="center" wrapText="1" indent="1"/>
      <protection locked="0"/>
    </xf>
    <xf numFmtId="209" fontId="17" fillId="8" borderId="53" xfId="4" applyNumberFormat="1" applyFont="1" applyFill="1" applyBorder="1" applyAlignment="1">
      <alignment horizontal="center" vertical="center" wrapText="1"/>
    </xf>
    <xf numFmtId="188" fontId="0" fillId="4" borderId="29" xfId="4" applyNumberFormat="1" applyFont="1" applyFill="1" applyBorder="1" applyAlignment="1" applyProtection="1">
      <alignment horizontal="center" vertical="center"/>
    </xf>
    <xf numFmtId="2" fontId="22" fillId="5" borderId="32" xfId="0" applyNumberFormat="1" applyFont="1" applyFill="1" applyBorder="1" applyAlignment="1">
      <alignment horizontal="center" vertical="center"/>
    </xf>
    <xf numFmtId="2" fontId="59" fillId="0" borderId="0" xfId="0" applyNumberFormat="1" applyFont="1"/>
    <xf numFmtId="2" fontId="59" fillId="0" borderId="0" xfId="0" applyNumberFormat="1" applyFont="1" applyBorder="1"/>
    <xf numFmtId="2" fontId="60" fillId="5" borderId="40" xfId="4" applyNumberFormat="1" applyFont="1" applyFill="1" applyBorder="1" applyAlignment="1" applyProtection="1">
      <alignment horizontal="center" vertical="center"/>
      <protection locked="0"/>
    </xf>
    <xf numFmtId="2" fontId="60" fillId="4" borderId="41" xfId="0" applyNumberFormat="1" applyFont="1" applyFill="1" applyBorder="1" applyAlignment="1">
      <alignment horizontal="center" vertical="center"/>
    </xf>
    <xf numFmtId="2" fontId="60" fillId="5" borderId="41" xfId="0" applyNumberFormat="1" applyFont="1" applyFill="1" applyBorder="1" applyAlignment="1">
      <alignment horizontal="center" vertical="center"/>
    </xf>
    <xf numFmtId="2" fontId="13" fillId="4" borderId="33" xfId="0" applyNumberFormat="1" applyFont="1" applyFill="1" applyBorder="1" applyAlignment="1">
      <alignment horizontal="center" vertical="center"/>
    </xf>
    <xf numFmtId="2" fontId="22" fillId="4" borderId="32" xfId="0" applyNumberFormat="1" applyFont="1" applyFill="1" applyBorder="1" applyAlignment="1">
      <alignment horizontal="center" vertical="center"/>
    </xf>
    <xf numFmtId="2" fontId="13" fillId="5" borderId="33" xfId="0" applyNumberFormat="1" applyFont="1" applyFill="1" applyBorder="1" applyAlignment="1">
      <alignment horizontal="center" vertical="center"/>
    </xf>
    <xf numFmtId="2" fontId="13" fillId="5" borderId="52" xfId="0" applyNumberFormat="1" applyFont="1" applyFill="1" applyBorder="1" applyAlignment="1">
      <alignment horizontal="center" vertical="center"/>
    </xf>
    <xf numFmtId="2" fontId="0" fillId="5" borderId="33" xfId="0" applyNumberFormat="1" applyFont="1" applyFill="1" applyBorder="1" applyAlignment="1">
      <alignment horizontal="center" vertical="center"/>
    </xf>
    <xf numFmtId="2" fontId="13" fillId="5" borderId="53" xfId="0" applyNumberFormat="1" applyFont="1" applyFill="1" applyBorder="1" applyAlignment="1">
      <alignment horizontal="center" vertical="center"/>
    </xf>
    <xf numFmtId="2" fontId="61" fillId="0" borderId="0" xfId="0" applyNumberFormat="1" applyFont="1"/>
    <xf numFmtId="2" fontId="61" fillId="0" borderId="0" xfId="0" applyNumberFormat="1" applyFont="1" applyBorder="1"/>
    <xf numFmtId="2" fontId="62" fillId="5" borderId="40" xfId="4" applyNumberFormat="1" applyFont="1" applyFill="1" applyBorder="1" applyAlignment="1" applyProtection="1">
      <alignment horizontal="center" vertical="center"/>
      <protection locked="0"/>
    </xf>
    <xf numFmtId="2" fontId="62" fillId="4" borderId="41" xfId="0" applyNumberFormat="1" applyFont="1" applyFill="1" applyBorder="1" applyAlignment="1">
      <alignment horizontal="center" vertical="center"/>
    </xf>
    <xf numFmtId="2" fontId="62" fillId="5" borderId="41" xfId="0" applyNumberFormat="1" applyFont="1" applyFill="1" applyBorder="1" applyAlignment="1">
      <alignment horizontal="center" vertical="center"/>
    </xf>
    <xf numFmtId="2" fontId="61" fillId="0" borderId="0" xfId="0" applyNumberFormat="1" applyFont="1" applyFill="1"/>
    <xf numFmtId="2" fontId="61" fillId="0" borderId="0" xfId="0" applyNumberFormat="1" applyFont="1" applyFill="1" applyBorder="1"/>
    <xf numFmtId="2" fontId="62" fillId="0" borderId="40" xfId="4" applyNumberFormat="1" applyFont="1" applyFill="1" applyBorder="1" applyAlignment="1" applyProtection="1">
      <alignment horizontal="center" vertical="center"/>
      <protection locked="0"/>
    </xf>
    <xf numFmtId="2" fontId="62" fillId="0" borderId="41" xfId="0" applyNumberFormat="1" applyFont="1" applyFill="1" applyBorder="1" applyAlignment="1">
      <alignment horizontal="center" vertical="center"/>
    </xf>
    <xf numFmtId="2" fontId="13" fillId="10" borderId="53" xfId="0" applyNumberFormat="1" applyFont="1" applyFill="1" applyBorder="1" applyAlignment="1">
      <alignment horizontal="center" vertical="center"/>
    </xf>
    <xf numFmtId="2" fontId="13" fillId="11" borderId="53" xfId="0" applyNumberFormat="1" applyFont="1" applyFill="1" applyBorder="1" applyAlignment="1">
      <alignment horizontal="center" vertical="center"/>
    </xf>
    <xf numFmtId="2" fontId="62" fillId="12" borderId="53" xfId="0" applyNumberFormat="1" applyFont="1" applyFill="1" applyBorder="1" applyAlignment="1">
      <alignment horizontal="center" vertical="center"/>
    </xf>
    <xf numFmtId="2" fontId="60" fillId="5" borderId="59" xfId="0" applyNumberFormat="1" applyFont="1" applyFill="1" applyBorder="1" applyAlignment="1">
      <alignment horizontal="center" vertical="center"/>
    </xf>
    <xf numFmtId="2" fontId="62" fillId="5" borderId="59" xfId="0" applyNumberFormat="1" applyFont="1" applyFill="1" applyBorder="1" applyAlignment="1">
      <alignment horizontal="center" vertical="center"/>
    </xf>
    <xf numFmtId="2" fontId="62" fillId="0" borderId="59" xfId="0" applyNumberFormat="1" applyFont="1" applyFill="1" applyBorder="1" applyAlignment="1">
      <alignment horizontal="center" vertical="center"/>
    </xf>
    <xf numFmtId="2" fontId="60" fillId="5" borderId="71" xfId="0" applyNumberFormat="1" applyFont="1" applyFill="1" applyBorder="1" applyAlignment="1">
      <alignment horizontal="center" vertical="center"/>
    </xf>
    <xf numFmtId="2" fontId="62" fillId="5" borderId="71" xfId="0" applyNumberFormat="1" applyFont="1" applyFill="1" applyBorder="1" applyAlignment="1">
      <alignment horizontal="center" vertical="center"/>
    </xf>
    <xf numFmtId="2" fontId="62" fillId="0" borderId="71" xfId="0" applyNumberFormat="1" applyFont="1" applyFill="1" applyBorder="1" applyAlignment="1">
      <alignment horizontal="center" vertical="center"/>
    </xf>
    <xf numFmtId="2" fontId="60" fillId="5" borderId="21" xfId="0" applyNumberFormat="1" applyFont="1" applyFill="1" applyBorder="1" applyAlignment="1">
      <alignment horizontal="center" vertical="center"/>
    </xf>
    <xf numFmtId="2" fontId="62" fillId="5" borderId="21" xfId="0" applyNumberFormat="1" applyFont="1" applyFill="1" applyBorder="1" applyAlignment="1">
      <alignment horizontal="center" vertical="center"/>
    </xf>
    <xf numFmtId="2" fontId="62" fillId="0" borderId="21" xfId="0" applyNumberFormat="1" applyFont="1" applyFill="1" applyBorder="1" applyAlignment="1">
      <alignment horizontal="center" vertical="center"/>
    </xf>
    <xf numFmtId="2" fontId="60" fillId="5" borderId="16" xfId="0" applyNumberFormat="1" applyFont="1" applyFill="1" applyBorder="1" applyAlignment="1">
      <alignment horizontal="center" vertical="center"/>
    </xf>
    <xf numFmtId="2" fontId="60" fillId="5" borderId="72" xfId="0" applyNumberFormat="1" applyFont="1" applyFill="1" applyBorder="1" applyAlignment="1">
      <alignment horizontal="center" vertical="center"/>
    </xf>
    <xf numFmtId="2" fontId="1" fillId="0" borderId="0" xfId="0" applyNumberFormat="1" applyFont="1"/>
    <xf numFmtId="2" fontId="62" fillId="5" borderId="73" xfId="0" applyNumberFormat="1" applyFont="1" applyFill="1" applyBorder="1" applyAlignment="1">
      <alignment horizontal="center" vertical="center"/>
    </xf>
    <xf numFmtId="2" fontId="62" fillId="5" borderId="2" xfId="0" applyNumberFormat="1" applyFont="1" applyFill="1" applyBorder="1" applyAlignment="1">
      <alignment horizontal="center" vertical="center"/>
    </xf>
    <xf numFmtId="189" fontId="62" fillId="5" borderId="2" xfId="0" applyNumberFormat="1" applyFont="1" applyFill="1" applyBorder="1" applyAlignment="1">
      <alignment horizontal="center" vertical="center"/>
    </xf>
    <xf numFmtId="2" fontId="60" fillId="5" borderId="1" xfId="0" applyNumberFormat="1" applyFont="1" applyFill="1" applyBorder="1" applyAlignment="1">
      <alignment horizontal="center" vertical="center"/>
    </xf>
    <xf numFmtId="2" fontId="60" fillId="5" borderId="18" xfId="0" applyNumberFormat="1" applyFont="1" applyFill="1" applyBorder="1" applyAlignment="1">
      <alignment horizontal="center" vertical="center"/>
    </xf>
    <xf numFmtId="2" fontId="62" fillId="0" borderId="60" xfId="0" applyNumberFormat="1" applyFont="1" applyFill="1" applyBorder="1" applyAlignment="1">
      <alignment horizontal="center" vertical="center"/>
    </xf>
    <xf numFmtId="2" fontId="62" fillId="9" borderId="44" xfId="0" applyNumberFormat="1" applyFont="1" applyFill="1" applyBorder="1" applyAlignment="1">
      <alignment horizontal="center" vertical="center"/>
    </xf>
    <xf numFmtId="189" fontId="62" fillId="5" borderId="71" xfId="0" applyNumberFormat="1" applyFont="1" applyFill="1" applyBorder="1" applyAlignment="1">
      <alignment horizontal="center" vertical="center"/>
    </xf>
    <xf numFmtId="189" fontId="62" fillId="5" borderId="21" xfId="0" applyNumberFormat="1" applyFont="1" applyFill="1" applyBorder="1" applyAlignment="1">
      <alignment horizontal="center" vertical="center"/>
    </xf>
    <xf numFmtId="2" fontId="62" fillId="9" borderId="60" xfId="0" applyNumberFormat="1" applyFont="1" applyFill="1" applyBorder="1" applyAlignment="1">
      <alignment horizontal="center" vertical="center"/>
    </xf>
    <xf numFmtId="2" fontId="63" fillId="5" borderId="32" xfId="0" applyNumberFormat="1" applyFont="1" applyFill="1" applyBorder="1" applyAlignment="1">
      <alignment horizontal="center" vertical="center"/>
    </xf>
    <xf numFmtId="188" fontId="1" fillId="13" borderId="53" xfId="4" applyNumberFormat="1" applyFont="1" applyFill="1" applyBorder="1" applyAlignment="1" applyProtection="1">
      <alignment horizontal="center" vertical="center"/>
    </xf>
    <xf numFmtId="0" fontId="0" fillId="0" borderId="0" xfId="0" applyFont="1"/>
    <xf numFmtId="0" fontId="2" fillId="2" borderId="23" xfId="3" applyFont="1" applyFill="1" applyBorder="1" applyAlignment="1" applyProtection="1">
      <alignment horizontal="center"/>
    </xf>
    <xf numFmtId="0" fontId="2" fillId="2" borderId="8" xfId="3" applyFont="1" applyFill="1" applyBorder="1" applyAlignment="1" applyProtection="1">
      <alignment horizontal="center"/>
    </xf>
    <xf numFmtId="0" fontId="2" fillId="2" borderId="9" xfId="3" applyFont="1" applyFill="1" applyBorder="1" applyAlignment="1" applyProtection="1">
      <alignment horizontal="center"/>
    </xf>
    <xf numFmtId="0" fontId="2" fillId="2" borderId="37" xfId="3" applyFont="1" applyFill="1" applyBorder="1" applyAlignment="1" applyProtection="1">
      <alignment horizontal="center"/>
    </xf>
    <xf numFmtId="0" fontId="2" fillId="2" borderId="39" xfId="3" applyFont="1" applyFill="1" applyBorder="1" applyAlignment="1" applyProtection="1">
      <alignment horizontal="center"/>
    </xf>
    <xf numFmtId="0" fontId="2" fillId="2" borderId="10" xfId="3" applyFont="1" applyFill="1" applyBorder="1" applyAlignment="1" applyProtection="1">
      <alignment horizontal="center"/>
    </xf>
    <xf numFmtId="1" fontId="2" fillId="2" borderId="14" xfId="3" applyNumberFormat="1" applyFont="1" applyFill="1" applyBorder="1" applyAlignment="1" applyProtection="1">
      <alignment horizontal="center"/>
    </xf>
    <xf numFmtId="1" fontId="2" fillId="2" borderId="13" xfId="3" applyNumberFormat="1" applyFont="1" applyFill="1" applyBorder="1" applyAlignment="1" applyProtection="1">
      <alignment horizontal="center"/>
    </xf>
    <xf numFmtId="1" fontId="2" fillId="2" borderId="7" xfId="3" applyNumberFormat="1" applyFont="1" applyFill="1" applyBorder="1" applyAlignment="1" applyProtection="1">
      <alignment horizontal="center"/>
    </xf>
    <xf numFmtId="191" fontId="2" fillId="2" borderId="18" xfId="3" applyNumberFormat="1" applyFont="1" applyFill="1" applyBorder="1" applyAlignment="1" applyProtection="1">
      <alignment horizontal="center"/>
    </xf>
    <xf numFmtId="191" fontId="2" fillId="2" borderId="0" xfId="3" applyNumberFormat="1" applyFont="1" applyFill="1" applyBorder="1" applyAlignment="1" applyProtection="1">
      <alignment horizontal="center"/>
    </xf>
    <xf numFmtId="0" fontId="4" fillId="3" borderId="5" xfId="3" applyFont="1" applyFill="1" applyBorder="1" applyAlignment="1" applyProtection="1">
      <alignment horizontal="center" vertical="center"/>
    </xf>
    <xf numFmtId="0" fontId="4" fillId="3" borderId="12" xfId="3" applyFont="1" applyFill="1" applyBorder="1" applyAlignment="1" applyProtection="1">
      <alignment horizontal="center" vertical="center"/>
    </xf>
    <xf numFmtId="0" fontId="4" fillId="3" borderId="6" xfId="3" applyFont="1" applyFill="1" applyBorder="1" applyAlignment="1" applyProtection="1">
      <alignment horizontal="center" vertical="center"/>
    </xf>
    <xf numFmtId="0" fontId="4" fillId="3" borderId="5" xfId="3" applyFont="1" applyFill="1" applyBorder="1" applyAlignment="1" applyProtection="1">
      <alignment horizontal="center"/>
    </xf>
    <xf numFmtId="0" fontId="4" fillId="3" borderId="12" xfId="3" applyFont="1" applyFill="1" applyBorder="1" applyAlignment="1" applyProtection="1">
      <alignment horizontal="center"/>
    </xf>
    <xf numFmtId="0" fontId="4" fillId="3" borderId="6" xfId="3" applyFont="1" applyFill="1" applyBorder="1" applyAlignment="1" applyProtection="1">
      <alignment horizontal="center"/>
    </xf>
    <xf numFmtId="0" fontId="4" fillId="3" borderId="5" xfId="3" quotePrefix="1" applyFont="1" applyFill="1" applyBorder="1" applyAlignment="1" applyProtection="1">
      <alignment horizontal="center" vertical="center"/>
    </xf>
    <xf numFmtId="0" fontId="4" fillId="3" borderId="12" xfId="3" quotePrefix="1" applyFont="1" applyFill="1" applyBorder="1" applyAlignment="1" applyProtection="1">
      <alignment horizontal="center" vertical="center"/>
    </xf>
    <xf numFmtId="0" fontId="4" fillId="3" borderId="6" xfId="3" quotePrefix="1" applyFont="1" applyFill="1" applyBorder="1" applyAlignment="1" applyProtection="1">
      <alignment horizontal="center" vertical="center"/>
    </xf>
    <xf numFmtId="0" fontId="2" fillId="2" borderId="14" xfId="3" applyFont="1" applyFill="1" applyBorder="1" applyAlignment="1" applyProtection="1">
      <alignment horizontal="center"/>
    </xf>
    <xf numFmtId="0" fontId="2" fillId="2" borderId="13" xfId="3" applyFont="1" applyFill="1" applyBorder="1" applyAlignment="1" applyProtection="1">
      <alignment horizontal="center"/>
    </xf>
    <xf numFmtId="0" fontId="2" fillId="2" borderId="7" xfId="3" applyFont="1" applyFill="1" applyBorder="1" applyAlignment="1" applyProtection="1">
      <alignment horizontal="center"/>
    </xf>
    <xf numFmtId="187" fontId="4" fillId="3" borderId="5" xfId="3" applyNumberFormat="1" applyFont="1" applyFill="1" applyBorder="1" applyAlignment="1" applyProtection="1">
      <alignment horizontal="center" vertical="center"/>
    </xf>
    <xf numFmtId="187" fontId="4" fillId="3" borderId="12" xfId="3" applyNumberFormat="1" applyFont="1" applyFill="1" applyBorder="1" applyAlignment="1" applyProtection="1">
      <alignment horizontal="center" vertical="center"/>
    </xf>
    <xf numFmtId="187" fontId="4" fillId="3" borderId="6" xfId="3" applyNumberFormat="1" applyFont="1" applyFill="1" applyBorder="1" applyAlignment="1" applyProtection="1">
      <alignment horizontal="center" vertical="center"/>
    </xf>
    <xf numFmtId="1" fontId="11" fillId="2" borderId="0" xfId="3" applyNumberFormat="1" applyFont="1" applyFill="1" applyBorder="1" applyAlignment="1" applyProtection="1">
      <alignment horizontal="center" vertical="center"/>
    </xf>
    <xf numFmtId="1" fontId="11" fillId="2" borderId="74" xfId="3" applyNumberFormat="1"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2" fillId="2" borderId="74" xfId="0" applyFont="1" applyFill="1" applyBorder="1" applyAlignment="1" applyProtection="1">
      <alignment horizontal="center" vertical="center"/>
    </xf>
    <xf numFmtId="15" fontId="11" fillId="2" borderId="0" xfId="3" applyNumberFormat="1" applyFont="1" applyFill="1" applyBorder="1" applyAlignment="1" applyProtection="1">
      <alignment horizontal="center" vertical="center"/>
    </xf>
    <xf numFmtId="15" fontId="11" fillId="2" borderId="74" xfId="3" applyNumberFormat="1" applyFont="1" applyFill="1" applyBorder="1" applyAlignment="1" applyProtection="1">
      <alignment horizontal="center" vertical="center"/>
    </xf>
    <xf numFmtId="0" fontId="18" fillId="0" borderId="0" xfId="3" applyFont="1" applyBorder="1" applyAlignment="1" applyProtection="1">
      <alignment horizontal="center"/>
    </xf>
    <xf numFmtId="0" fontId="29" fillId="2" borderId="0" xfId="3" applyFont="1" applyFill="1" applyBorder="1" applyAlignment="1" applyProtection="1">
      <alignment horizontal="center"/>
    </xf>
    <xf numFmtId="0" fontId="2" fillId="2" borderId="23" xfId="3" applyFont="1" applyFill="1" applyBorder="1" applyAlignment="1" applyProtection="1">
      <alignment horizontal="center"/>
      <protection locked="0"/>
    </xf>
    <xf numFmtId="0" fontId="2" fillId="2" borderId="8" xfId="3" applyFont="1" applyFill="1" applyBorder="1" applyAlignment="1" applyProtection="1">
      <alignment horizontal="center"/>
      <protection locked="0"/>
    </xf>
    <xf numFmtId="0" fontId="2" fillId="2" borderId="9" xfId="3" applyFont="1" applyFill="1" applyBorder="1" applyAlignment="1" applyProtection="1">
      <alignment horizontal="center"/>
      <protection locked="0"/>
    </xf>
    <xf numFmtId="1" fontId="2" fillId="2" borderId="14" xfId="3" applyNumberFormat="1" applyFont="1" applyFill="1" applyBorder="1" applyAlignment="1" applyProtection="1">
      <alignment horizontal="center"/>
      <protection locked="0"/>
    </xf>
    <xf numFmtId="1" fontId="2" fillId="2" borderId="13" xfId="3" applyNumberFormat="1" applyFont="1" applyFill="1" applyBorder="1" applyAlignment="1" applyProtection="1">
      <alignment horizontal="center"/>
      <protection locked="0"/>
    </xf>
    <xf numFmtId="1" fontId="2" fillId="2" borderId="7" xfId="3" applyNumberFormat="1" applyFont="1" applyFill="1" applyBorder="1" applyAlignment="1" applyProtection="1">
      <alignment horizontal="center"/>
      <protection locked="0"/>
    </xf>
    <xf numFmtId="0" fontId="2" fillId="2" borderId="37" xfId="3" applyFont="1" applyFill="1" applyBorder="1" applyAlignment="1" applyProtection="1">
      <alignment horizontal="center"/>
      <protection locked="0"/>
    </xf>
    <xf numFmtId="0" fontId="2" fillId="2" borderId="39" xfId="3" applyFont="1" applyFill="1" applyBorder="1" applyAlignment="1" applyProtection="1">
      <alignment horizontal="center"/>
      <protection locked="0"/>
    </xf>
    <xf numFmtId="0" fontId="2" fillId="2" borderId="10" xfId="3" applyFont="1" applyFill="1" applyBorder="1" applyAlignment="1" applyProtection="1">
      <alignment horizontal="center"/>
      <protection locked="0"/>
    </xf>
    <xf numFmtId="0" fontId="3" fillId="2" borderId="14" xfId="3" applyFont="1" applyFill="1" applyBorder="1" applyAlignment="1" applyProtection="1">
      <alignment horizontal="center"/>
      <protection locked="0"/>
    </xf>
    <xf numFmtId="0" fontId="3" fillId="2" borderId="13" xfId="3" applyFont="1" applyFill="1" applyBorder="1" applyAlignment="1" applyProtection="1">
      <alignment horizontal="center"/>
      <protection locked="0"/>
    </xf>
    <xf numFmtId="0" fontId="3" fillId="2" borderId="7" xfId="3" applyFont="1" applyFill="1" applyBorder="1" applyAlignment="1" applyProtection="1">
      <alignment horizontal="center"/>
      <protection locked="0"/>
    </xf>
    <xf numFmtId="0" fontId="3" fillId="2" borderId="37" xfId="3" applyFont="1" applyFill="1" applyBorder="1" applyAlignment="1" applyProtection="1">
      <alignment horizontal="center"/>
      <protection locked="0"/>
    </xf>
    <xf numFmtId="0" fontId="3" fillId="2" borderId="39" xfId="3" applyFont="1" applyFill="1" applyBorder="1" applyAlignment="1" applyProtection="1">
      <alignment horizontal="center"/>
      <protection locked="0"/>
    </xf>
    <xf numFmtId="0" fontId="3" fillId="2" borderId="10" xfId="3" applyFont="1" applyFill="1" applyBorder="1" applyAlignment="1" applyProtection="1">
      <alignment horizontal="center"/>
      <protection locked="0"/>
    </xf>
    <xf numFmtId="0" fontId="47" fillId="2" borderId="14" xfId="3" applyFont="1" applyFill="1" applyBorder="1" applyAlignment="1" applyProtection="1">
      <alignment horizontal="center"/>
      <protection locked="0"/>
    </xf>
    <xf numFmtId="0" fontId="47" fillId="2" borderId="13" xfId="3" applyFont="1" applyFill="1" applyBorder="1" applyAlignment="1" applyProtection="1">
      <alignment horizontal="center"/>
      <protection locked="0"/>
    </xf>
    <xf numFmtId="0" fontId="47" fillId="2" borderId="7" xfId="3" applyFont="1" applyFill="1" applyBorder="1" applyAlignment="1" applyProtection="1">
      <alignment horizontal="center"/>
      <protection locked="0"/>
    </xf>
    <xf numFmtId="0" fontId="47" fillId="2" borderId="37" xfId="3" applyFont="1" applyFill="1" applyBorder="1" applyAlignment="1" applyProtection="1">
      <alignment horizontal="center"/>
      <protection locked="0"/>
    </xf>
    <xf numFmtId="0" fontId="47" fillId="2" borderId="39" xfId="3" applyFont="1" applyFill="1" applyBorder="1" applyAlignment="1" applyProtection="1">
      <alignment horizontal="center"/>
      <protection locked="0"/>
    </xf>
    <xf numFmtId="0" fontId="47" fillId="2" borderId="10" xfId="3" applyFont="1" applyFill="1" applyBorder="1" applyAlignment="1" applyProtection="1">
      <alignment horizontal="center"/>
      <protection locked="0"/>
    </xf>
    <xf numFmtId="0" fontId="2" fillId="2" borderId="14" xfId="3" applyFont="1" applyFill="1" applyBorder="1" applyAlignment="1" applyProtection="1">
      <alignment horizontal="center"/>
      <protection locked="0"/>
    </xf>
    <xf numFmtId="187" fontId="2" fillId="0" borderId="0" xfId="3" applyNumberFormat="1" applyFont="1" applyAlignment="1" applyProtection="1">
      <alignment horizontal="center"/>
    </xf>
    <xf numFmtId="1" fontId="2" fillId="2" borderId="25" xfId="3" applyNumberFormat="1" applyFont="1" applyFill="1" applyBorder="1" applyAlignment="1" applyProtection="1">
      <alignment horizontal="center"/>
      <protection locked="0"/>
    </xf>
    <xf numFmtId="1" fontId="2" fillId="2" borderId="17" xfId="3" applyNumberFormat="1" applyFont="1" applyFill="1" applyBorder="1" applyAlignment="1" applyProtection="1">
      <alignment horizontal="center"/>
      <protection locked="0"/>
    </xf>
    <xf numFmtId="1" fontId="2" fillId="2" borderId="26" xfId="3" applyNumberFormat="1" applyFont="1" applyFill="1" applyBorder="1" applyAlignment="1" applyProtection="1">
      <alignment horizontal="center"/>
      <protection locked="0"/>
    </xf>
    <xf numFmtId="0" fontId="2" fillId="2" borderId="75" xfId="3" applyFont="1" applyFill="1" applyBorder="1" applyAlignment="1" applyProtection="1">
      <alignment horizontal="center"/>
    </xf>
    <xf numFmtId="0" fontId="64" fillId="2" borderId="23" xfId="3" applyFont="1" applyFill="1" applyBorder="1" applyAlignment="1" applyProtection="1">
      <alignment horizontal="center"/>
      <protection locked="0"/>
    </xf>
    <xf numFmtId="0" fontId="64" fillId="2" borderId="8" xfId="3" applyFont="1" applyFill="1" applyBorder="1" applyAlignment="1" applyProtection="1">
      <alignment horizontal="center"/>
      <protection locked="0"/>
    </xf>
    <xf numFmtId="0" fontId="64" fillId="2" borderId="9" xfId="3" applyFont="1" applyFill="1" applyBorder="1" applyAlignment="1" applyProtection="1">
      <alignment horizontal="center"/>
      <protection locked="0"/>
    </xf>
    <xf numFmtId="2" fontId="17" fillId="0" borderId="16" xfId="4" applyNumberFormat="1" applyFont="1" applyFill="1" applyBorder="1" applyAlignment="1" applyProtection="1">
      <alignment horizontal="center" vertical="center" wrapText="1"/>
    </xf>
    <xf numFmtId="2" fontId="17" fillId="0" borderId="21" xfId="4" applyNumberFormat="1" applyFont="1" applyFill="1" applyBorder="1" applyAlignment="1" applyProtection="1">
      <alignment horizontal="center" vertical="center" wrapText="1"/>
    </xf>
    <xf numFmtId="0" fontId="18" fillId="0" borderId="0" xfId="4" applyFont="1" applyBorder="1" applyAlignment="1" applyProtection="1">
      <alignment horizontal="center" vertical="center"/>
    </xf>
    <xf numFmtId="0" fontId="39" fillId="4" borderId="16" xfId="4" applyFont="1" applyFill="1" applyBorder="1" applyAlignment="1" applyProtection="1">
      <alignment horizontal="center" vertical="center"/>
    </xf>
    <xf numFmtId="0" fontId="40" fillId="0" borderId="21" xfId="0" applyFont="1" applyBorder="1"/>
    <xf numFmtId="0" fontId="11" fillId="4" borderId="27" xfId="4" applyFont="1" applyFill="1" applyBorder="1" applyAlignment="1">
      <alignment horizontal="center" vertical="center" wrapText="1"/>
    </xf>
    <xf numFmtId="0" fontId="11" fillId="4" borderId="76" xfId="4" applyFont="1" applyFill="1" applyBorder="1" applyAlignment="1">
      <alignment horizontal="center" vertical="center" wrapText="1"/>
    </xf>
    <xf numFmtId="0" fontId="0" fillId="0" borderId="76" xfId="0" applyBorder="1"/>
    <xf numFmtId="0" fontId="67" fillId="4" borderId="5" xfId="4" applyFont="1" applyFill="1" applyBorder="1" applyAlignment="1" applyProtection="1">
      <alignment horizontal="center" vertical="center"/>
    </xf>
    <xf numFmtId="0" fontId="67" fillId="4" borderId="12" xfId="4" applyFont="1" applyFill="1" applyBorder="1" applyAlignment="1" applyProtection="1">
      <alignment horizontal="center" vertical="center"/>
    </xf>
    <xf numFmtId="0" fontId="67" fillId="4" borderId="6" xfId="4" applyFont="1" applyFill="1" applyBorder="1" applyAlignment="1" applyProtection="1">
      <alignment horizontal="center" vertical="center"/>
    </xf>
    <xf numFmtId="0" fontId="17" fillId="4" borderId="16" xfId="4" applyFont="1" applyFill="1" applyBorder="1" applyAlignment="1" applyProtection="1">
      <alignment horizontal="center" vertical="center" wrapText="1"/>
    </xf>
    <xf numFmtId="0" fontId="17" fillId="4" borderId="21" xfId="4" applyFont="1" applyFill="1" applyBorder="1" applyAlignment="1" applyProtection="1">
      <alignment horizontal="center" vertical="center" wrapText="1"/>
    </xf>
    <xf numFmtId="2" fontId="66" fillId="4" borderId="16" xfId="4" applyNumberFormat="1" applyFont="1" applyFill="1" applyBorder="1" applyAlignment="1" applyProtection="1">
      <alignment horizontal="center" vertical="center" wrapText="1"/>
    </xf>
    <xf numFmtId="2" fontId="66" fillId="4" borderId="21" xfId="4" applyNumberFormat="1" applyFont="1" applyFill="1" applyBorder="1" applyAlignment="1" applyProtection="1">
      <alignment horizontal="center" vertical="center" wrapText="1"/>
    </xf>
    <xf numFmtId="0" fontId="33" fillId="4" borderId="16" xfId="4" applyFont="1" applyFill="1" applyBorder="1" applyAlignment="1" applyProtection="1">
      <alignment horizontal="center" vertical="center" wrapText="1"/>
    </xf>
    <xf numFmtId="0" fontId="33" fillId="4" borderId="21" xfId="4" applyFont="1" applyFill="1" applyBorder="1" applyAlignment="1" applyProtection="1">
      <alignment horizontal="center" vertical="center" wrapText="1"/>
    </xf>
    <xf numFmtId="2" fontId="65" fillId="4" borderId="16" xfId="4" applyNumberFormat="1" applyFont="1" applyFill="1" applyBorder="1" applyAlignment="1" applyProtection="1">
      <alignment horizontal="center" vertical="center" wrapText="1"/>
    </xf>
    <xf numFmtId="2" fontId="65" fillId="4" borderId="21" xfId="4" applyNumberFormat="1" applyFont="1" applyFill="1" applyBorder="1" applyAlignment="1" applyProtection="1">
      <alignment horizontal="center" vertical="center" wrapText="1"/>
    </xf>
    <xf numFmtId="0" fontId="13" fillId="0" borderId="12" xfId="0" applyFont="1" applyBorder="1" applyAlignment="1">
      <alignment horizontal="center" vertical="center"/>
    </xf>
    <xf numFmtId="0" fontId="35" fillId="0" borderId="5" xfId="0" applyFont="1" applyBorder="1" applyAlignment="1">
      <alignment horizontal="center" vertical="center"/>
    </xf>
    <xf numFmtId="0" fontId="35" fillId="0" borderId="12" xfId="0" applyFont="1" applyBorder="1" applyAlignment="1">
      <alignment horizontal="center" vertical="center"/>
    </xf>
    <xf numFmtId="0" fontId="17" fillId="0" borderId="1" xfId="4" applyFont="1" applyBorder="1" applyAlignment="1">
      <alignment horizontal="center" vertical="center" wrapText="1"/>
    </xf>
    <xf numFmtId="0" fontId="17" fillId="0" borderId="20" xfId="4" applyFont="1" applyBorder="1" applyAlignment="1">
      <alignment horizontal="center" vertical="center" wrapText="1"/>
    </xf>
    <xf numFmtId="0" fontId="17" fillId="0" borderId="16" xfId="4" applyFont="1" applyBorder="1" applyAlignment="1">
      <alignment horizontal="center" vertical="center" wrapText="1"/>
    </xf>
    <xf numFmtId="0" fontId="17" fillId="0" borderId="21" xfId="4" applyFont="1" applyBorder="1" applyAlignment="1">
      <alignment horizontal="center" vertical="center" wrapText="1"/>
    </xf>
    <xf numFmtId="0" fontId="0" fillId="0" borderId="18" xfId="0" applyBorder="1" applyAlignment="1">
      <alignment horizontal="center"/>
    </xf>
    <xf numFmtId="0" fontId="0" fillId="0" borderId="0" xfId="0" applyBorder="1" applyAlignment="1">
      <alignment horizontal="center"/>
    </xf>
    <xf numFmtId="0" fontId="0" fillId="0" borderId="6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6" fillId="0" borderId="4" xfId="0" applyFont="1" applyBorder="1" applyAlignment="1">
      <alignment horizontal="center" vertical="center"/>
    </xf>
    <xf numFmtId="0" fontId="2" fillId="9" borderId="14" xfId="3" applyFont="1" applyFill="1" applyBorder="1" applyAlignment="1" applyProtection="1">
      <alignment horizontal="center"/>
      <protection locked="0"/>
    </xf>
    <xf numFmtId="0" fontId="2" fillId="9" borderId="13" xfId="3" applyFont="1" applyFill="1" applyBorder="1" applyAlignment="1" applyProtection="1">
      <alignment horizontal="center"/>
      <protection locked="0"/>
    </xf>
    <xf numFmtId="0" fontId="2" fillId="9" borderId="7" xfId="3" applyFont="1" applyFill="1" applyBorder="1" applyAlignment="1" applyProtection="1">
      <alignment horizontal="center"/>
      <protection locked="0"/>
    </xf>
    <xf numFmtId="1" fontId="2" fillId="9" borderId="14" xfId="3" applyNumberFormat="1" applyFont="1" applyFill="1" applyBorder="1" applyAlignment="1" applyProtection="1">
      <alignment horizontal="center"/>
      <protection locked="0"/>
    </xf>
    <xf numFmtId="1" fontId="2" fillId="9" borderId="13" xfId="3" applyNumberFormat="1" applyFont="1" applyFill="1" applyBorder="1" applyAlignment="1" applyProtection="1">
      <alignment horizontal="center"/>
      <protection locked="0"/>
    </xf>
    <xf numFmtId="1" fontId="2" fillId="9" borderId="7" xfId="3" applyNumberFormat="1" applyFont="1" applyFill="1" applyBorder="1" applyAlignment="1" applyProtection="1">
      <alignment horizontal="center"/>
      <protection locked="0"/>
    </xf>
    <xf numFmtId="1" fontId="2" fillId="9" borderId="14" xfId="3" applyNumberFormat="1" applyFont="1" applyFill="1" applyBorder="1" applyAlignment="1" applyProtection="1">
      <protection locked="0"/>
    </xf>
    <xf numFmtId="1" fontId="2" fillId="9" borderId="13" xfId="3" applyNumberFormat="1" applyFont="1" applyFill="1" applyBorder="1" applyAlignment="1" applyProtection="1">
      <protection locked="0"/>
    </xf>
    <xf numFmtId="1" fontId="2" fillId="9" borderId="7" xfId="3" applyNumberFormat="1" applyFont="1" applyFill="1" applyBorder="1" applyAlignment="1" applyProtection="1">
      <protection locked="0"/>
    </xf>
    <xf numFmtId="0" fontId="2" fillId="9" borderId="23" xfId="3" applyFont="1" applyFill="1" applyBorder="1" applyAlignment="1" applyProtection="1">
      <alignment horizontal="center"/>
      <protection locked="0"/>
    </xf>
    <xf numFmtId="0" fontId="2" fillId="9" borderId="8" xfId="3" applyFont="1" applyFill="1" applyBorder="1" applyAlignment="1" applyProtection="1">
      <alignment horizontal="center"/>
      <protection locked="0"/>
    </xf>
    <xf numFmtId="0" fontId="2" fillId="9" borderId="9" xfId="3" applyFont="1" applyFill="1" applyBorder="1" applyAlignment="1" applyProtection="1">
      <alignment horizontal="center"/>
      <protection locked="0"/>
    </xf>
    <xf numFmtId="1" fontId="2" fillId="9" borderId="14" xfId="3" applyNumberFormat="1" applyFont="1" applyFill="1" applyBorder="1" applyAlignment="1" applyProtection="1">
      <alignment horizontal="center"/>
      <protection locked="0"/>
    </xf>
    <xf numFmtId="1" fontId="2" fillId="9" borderId="13" xfId="3" applyNumberFormat="1" applyFont="1" applyFill="1" applyBorder="1" applyAlignment="1" applyProtection="1">
      <alignment horizontal="center"/>
      <protection locked="0"/>
    </xf>
    <xf numFmtId="1" fontId="2" fillId="9" borderId="7" xfId="3" applyNumberFormat="1" applyFont="1" applyFill="1" applyBorder="1" applyAlignment="1" applyProtection="1">
      <alignment horizontal="center"/>
      <protection locked="0"/>
    </xf>
    <xf numFmtId="0" fontId="2" fillId="9" borderId="14" xfId="3" applyFont="1" applyFill="1" applyBorder="1" applyAlignment="1" applyProtection="1">
      <alignment horizontal="center"/>
      <protection locked="0"/>
    </xf>
    <xf numFmtId="0" fontId="2" fillId="9" borderId="13" xfId="3" applyFont="1" applyFill="1" applyBorder="1" applyAlignment="1" applyProtection="1">
      <alignment horizontal="center"/>
      <protection locked="0"/>
    </xf>
    <xf numFmtId="0" fontId="2" fillId="9" borderId="7" xfId="3" applyFont="1" applyFill="1" applyBorder="1" applyAlignment="1" applyProtection="1">
      <alignment horizontal="center"/>
      <protection locked="0"/>
    </xf>
    <xf numFmtId="0" fontId="2" fillId="9" borderId="23" xfId="3" applyFont="1" applyFill="1" applyBorder="1" applyAlignment="1" applyProtection="1">
      <alignment horizontal="center"/>
      <protection locked="0"/>
    </xf>
    <xf numFmtId="0" fontId="2" fillId="9" borderId="8" xfId="3" applyFont="1" applyFill="1" applyBorder="1" applyAlignment="1" applyProtection="1">
      <alignment horizontal="center"/>
      <protection locked="0"/>
    </xf>
    <xf numFmtId="0" fontId="2" fillId="9" borderId="9" xfId="3" applyFont="1" applyFill="1" applyBorder="1" applyAlignment="1" applyProtection="1">
      <alignment horizontal="center"/>
      <protection locked="0"/>
    </xf>
    <xf numFmtId="0" fontId="2" fillId="9" borderId="0" xfId="3" applyFont="1" applyFill="1" applyAlignment="1" applyProtection="1">
      <protection locked="0"/>
    </xf>
    <xf numFmtId="0" fontId="2" fillId="9" borderId="23" xfId="3" applyFont="1" applyFill="1" applyBorder="1" applyAlignment="1" applyProtection="1">
      <protection locked="0"/>
    </xf>
    <xf numFmtId="0" fontId="2" fillId="9" borderId="8" xfId="3" applyFont="1" applyFill="1" applyBorder="1" applyAlignment="1" applyProtection="1">
      <protection locked="0"/>
    </xf>
    <xf numFmtId="0" fontId="2" fillId="9" borderId="9" xfId="3" applyFont="1" applyFill="1" applyBorder="1" applyAlignment="1" applyProtection="1">
      <protection locked="0"/>
    </xf>
    <xf numFmtId="0" fontId="2" fillId="9" borderId="37" xfId="3" applyFont="1" applyFill="1" applyBorder="1" applyAlignment="1" applyProtection="1">
      <alignment horizontal="center"/>
      <protection locked="0"/>
    </xf>
    <xf numFmtId="0" fontId="2" fillId="9" borderId="39" xfId="3" applyFont="1" applyFill="1" applyBorder="1" applyAlignment="1" applyProtection="1">
      <alignment horizontal="center"/>
      <protection locked="0"/>
    </xf>
    <xf numFmtId="0" fontId="2" fillId="9" borderId="10" xfId="3" applyFont="1" applyFill="1" applyBorder="1" applyAlignment="1" applyProtection="1">
      <alignment horizontal="center"/>
      <protection locked="0"/>
    </xf>
    <xf numFmtId="0" fontId="2" fillId="9" borderId="37" xfId="3" applyFont="1" applyFill="1" applyBorder="1" applyAlignment="1" applyProtection="1">
      <alignment horizontal="center"/>
      <protection locked="0"/>
    </xf>
    <xf numFmtId="0" fontId="2" fillId="9" borderId="39" xfId="3" applyFont="1" applyFill="1" applyBorder="1" applyAlignment="1" applyProtection="1">
      <alignment horizontal="center"/>
      <protection locked="0"/>
    </xf>
    <xf numFmtId="0" fontId="2" fillId="9" borderId="10" xfId="3" applyFont="1" applyFill="1" applyBorder="1" applyAlignment="1" applyProtection="1">
      <alignment horizontal="center"/>
      <protection locked="0"/>
    </xf>
    <xf numFmtId="0" fontId="2" fillId="9" borderId="37" xfId="3" applyFont="1" applyFill="1" applyBorder="1" applyAlignment="1" applyProtection="1">
      <protection locked="0"/>
    </xf>
    <xf numFmtId="0" fontId="2" fillId="9" borderId="39" xfId="3" applyFont="1" applyFill="1" applyBorder="1" applyAlignment="1" applyProtection="1">
      <protection locked="0"/>
    </xf>
    <xf numFmtId="0" fontId="2" fillId="9" borderId="10" xfId="3" applyFont="1" applyFill="1" applyBorder="1" applyAlignment="1" applyProtection="1">
      <protection locked="0"/>
    </xf>
  </cellXfs>
  <cellStyles count="6">
    <cellStyle name="Normal" xfId="0" builtinId="0"/>
    <cellStyle name="Normal 3 2" xfId="1"/>
    <cellStyle name="Normal_72 HOUR FORECAST" xfId="2"/>
    <cellStyle name="Normal_72 HOUR FORECAST_1" xfId="3"/>
    <cellStyle name="Normal_FA- forecast FA-13" xfId="4"/>
    <cellStyle name="Normal_timings" xfId="5"/>
  </cellStyles>
  <dxfs count="338">
    <dxf>
      <font>
        <color theme="0"/>
      </font>
    </dxf>
    <dxf>
      <font>
        <color theme="0"/>
      </font>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US"/>
              <a:t>Time vs. Depth NS 385-1</a:t>
            </a:r>
          </a:p>
        </c:rich>
      </c:tx>
      <c:layout>
        <c:manualLayout>
          <c:xMode val="edge"/>
          <c:yMode val="edge"/>
          <c:x val="0.35632216475032669"/>
          <c:y val="2.6706387220885225E-2"/>
        </c:manualLayout>
      </c:layout>
      <c:overlay val="0"/>
      <c:spPr>
        <a:noFill/>
        <a:ln w="25400">
          <a:noFill/>
        </a:ln>
      </c:spPr>
    </c:title>
    <c:autoTitleDeleted val="0"/>
    <c:plotArea>
      <c:layout>
        <c:manualLayout>
          <c:layoutTarget val="inner"/>
          <c:xMode val="edge"/>
          <c:yMode val="edge"/>
          <c:x val="3.7656903765690378E-2"/>
          <c:y val="0.10534124629080119"/>
          <c:w val="0.84832635983263593"/>
          <c:h val="0.83976261127596441"/>
        </c:manualLayout>
      </c:layout>
      <c:scatterChart>
        <c:scatterStyle val="lineMarker"/>
        <c:varyColors val="0"/>
        <c:ser>
          <c:idx val="0"/>
          <c:order val="0"/>
          <c:tx>
            <c:v>Plan</c:v>
          </c:tx>
          <c:spPr>
            <a:ln w="25400">
              <a:solidFill>
                <a:srgbClr val="666699"/>
              </a:solidFill>
              <a:prstDash val="solid"/>
            </a:ln>
          </c:spPr>
          <c:marker>
            <c:spPr>
              <a:solidFill>
                <a:srgbClr val="4F81BD"/>
              </a:solidFill>
              <a:ln>
                <a:solidFill>
                  <a:srgbClr val="666699"/>
                </a:solidFill>
                <a:prstDash val="solid"/>
              </a:ln>
            </c:spPr>
          </c:marker>
          <c:xVal>
            <c:numRef>
              <c:f>'Time Breakdown'!$L$9:$L$655</c:f>
            </c:numRef>
          </c:xVal>
          <c:yVal>
            <c:numRef>
              <c:f>'Time Breakdown'!$K$9:$K$655</c:f>
            </c:numRef>
          </c:yVal>
          <c:smooth val="0"/>
        </c:ser>
        <c:ser>
          <c:idx val="1"/>
          <c:order val="1"/>
          <c:tx>
            <c:v>Actual</c:v>
          </c:tx>
          <c:spPr>
            <a:ln w="25400">
              <a:solidFill>
                <a:srgbClr val="996633"/>
              </a:solidFill>
              <a:prstDash val="solid"/>
            </a:ln>
          </c:spPr>
          <c:marker>
            <c:spPr>
              <a:solidFill>
                <a:srgbClr val="C0504D"/>
              </a:solidFill>
              <a:ln>
                <a:solidFill>
                  <a:srgbClr val="996633"/>
                </a:solidFill>
                <a:prstDash val="solid"/>
              </a:ln>
            </c:spPr>
          </c:marker>
          <c:xVal>
            <c:numRef>
              <c:f>'Time Breakdown'!$N$9:$N$655</c:f>
            </c:numRef>
          </c:xVal>
          <c:yVal>
            <c:numRef>
              <c:f>'Time Breakdown'!$M$9:$M$655</c:f>
            </c:numRef>
          </c:yVal>
          <c:smooth val="0"/>
        </c:ser>
        <c:dLbls>
          <c:showLegendKey val="0"/>
          <c:showVal val="0"/>
          <c:showCatName val="0"/>
          <c:showSerName val="0"/>
          <c:showPercent val="0"/>
          <c:showBubbleSize val="0"/>
        </c:dLbls>
        <c:axId val="222148096"/>
        <c:axId val="222150016"/>
      </c:scatterChart>
      <c:valAx>
        <c:axId val="222148096"/>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2150016"/>
        <c:crosses val="max"/>
        <c:crossBetween val="midCat"/>
      </c:valAx>
      <c:valAx>
        <c:axId val="222150016"/>
        <c:scaling>
          <c:orientation val="maxMin"/>
        </c:scaling>
        <c:delete val="0"/>
        <c:axPos val="l"/>
        <c:majorGridlines>
          <c:spPr>
            <a:ln w="3175">
              <a:solidFill>
                <a:srgbClr val="969696"/>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2148096"/>
        <c:crosses val="autoZero"/>
        <c:crossBetween val="midCat"/>
      </c:valAx>
      <c:spPr>
        <a:noFill/>
        <a:ln w="12700">
          <a:solidFill>
            <a:srgbClr val="000000"/>
          </a:solidFill>
          <a:prstDash val="solid"/>
        </a:ln>
      </c:spPr>
    </c:plotArea>
    <c:legend>
      <c:legendPos val="r"/>
      <c:layout>
        <c:manualLayout>
          <c:xMode val="edge"/>
          <c:yMode val="edge"/>
          <c:x val="0.10669456066945607"/>
          <c:y val="0.94955489614243327"/>
          <c:w val="0.21443514644351466"/>
          <c:h val="3.2640949554896159E-2"/>
        </c:manualLayout>
      </c:layout>
      <c:overlay val="0"/>
      <c:spPr>
        <a:no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span"/>
    <c:showDLblsOverMax val="0"/>
  </c:chart>
  <c:spPr>
    <a:gradFill rotWithShape="0">
      <a:gsLst>
        <a:gs pos="0">
          <a:srgbClr val="9AB5E4"/>
        </a:gs>
        <a:gs pos="100000">
          <a:srgbClr val="FFFFFF"/>
        </a:gs>
      </a:gsLst>
      <a:path path="rect">
        <a:fillToRect t="100000" r="100000"/>
      </a:path>
    </a:gra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75000000000000033" l="0.70000000000000029" r="0.70000000000000029" t="0.75000000000000033" header="0.30000000000000016" footer="0.30000000000000016"/>
    <c:pageSetup orientation="portrait"/>
  </c:printSettings>
</c:chartSpace>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48221</xdr:colOff>
      <xdr:row>1</xdr:row>
      <xdr:rowOff>2198</xdr:rowOff>
    </xdr:to>
    <xdr:sp macro="" textlink="">
      <xdr:nvSpPr>
        <xdr:cNvPr id="1026" name="Text Box 2"/>
        <xdr:cNvSpPr txBox="1">
          <a:spLocks noChangeArrowheads="1"/>
        </xdr:cNvSpPr>
      </xdr:nvSpPr>
      <xdr:spPr bwMode="auto">
        <a:xfrm flipH="1" flipV="1">
          <a:off x="0" y="0"/>
          <a:ext cx="28575" cy="38100"/>
        </a:xfrm>
        <a:prstGeom prst="rect">
          <a:avLst/>
        </a:prstGeom>
        <a:solidFill>
          <a:srgbClr val="FFFFFF"/>
        </a:solidFill>
        <a:ln w="9525">
          <a:noFill/>
          <a:miter lim="800000"/>
          <a:headEnd/>
          <a:tailEnd/>
        </a:ln>
      </xdr:spPr>
      <xdr:txBody>
        <a:bodyPr vertOverflow="clip" wrap="square" lIns="256032" tIns="86868" rIns="256032" bIns="0" anchor="t" upright="1"/>
        <a:lstStyle/>
        <a:p>
          <a:pPr algn="ctr" rtl="0">
            <a:defRPr sz="1000"/>
          </a:pPr>
          <a:r>
            <a:rPr lang="en-US" sz="6000" b="0" i="0" strike="noStrike">
              <a:solidFill>
                <a:srgbClr val="000080"/>
              </a:solidFill>
              <a:latin typeface="Enterprise Oil Logo"/>
            </a:rPr>
            <a:t>abc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48221</xdr:colOff>
      <xdr:row>0</xdr:row>
      <xdr:rowOff>0</xdr:rowOff>
    </xdr:to>
    <xdr:sp macro="" textlink="">
      <xdr:nvSpPr>
        <xdr:cNvPr id="8193" name="Text Box 1"/>
        <xdr:cNvSpPr txBox="1">
          <a:spLocks noChangeArrowheads="1"/>
        </xdr:cNvSpPr>
      </xdr:nvSpPr>
      <xdr:spPr bwMode="auto">
        <a:xfrm flipH="1" flipV="1">
          <a:off x="0" y="0"/>
          <a:ext cx="28575" cy="0"/>
        </a:xfrm>
        <a:prstGeom prst="rect">
          <a:avLst/>
        </a:prstGeom>
        <a:solidFill>
          <a:srgbClr val="FFFFFF"/>
        </a:solidFill>
        <a:ln w="9525">
          <a:noFill/>
          <a:miter lim="800000"/>
          <a:headEnd/>
          <a:tailEnd/>
        </a:ln>
      </xdr:spPr>
      <xdr:txBody>
        <a:bodyPr vertOverflow="clip" wrap="square" lIns="256032" tIns="86868" rIns="256032" bIns="0" anchor="t" upright="1"/>
        <a:lstStyle/>
        <a:p>
          <a:pPr algn="ctr" rtl="0">
            <a:defRPr sz="1000"/>
          </a:pPr>
          <a:r>
            <a:rPr lang="en-US" sz="6000" b="0" i="0" strike="noStrike">
              <a:solidFill>
                <a:srgbClr val="000080"/>
              </a:solidFill>
              <a:latin typeface="Enterprise Oil Logo"/>
            </a:rPr>
            <a:t>abc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171450</xdr:rowOff>
    </xdr:from>
    <xdr:to>
      <xdr:col>1</xdr:col>
      <xdr:colOff>1095375</xdr:colOff>
      <xdr:row>1</xdr:row>
      <xdr:rowOff>180975</xdr:rowOff>
    </xdr:to>
    <xdr:pic>
      <xdr:nvPicPr>
        <xdr:cNvPr id="78909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71450"/>
          <a:ext cx="19240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520700</xdr:colOff>
      <xdr:row>73</xdr:row>
      <xdr:rowOff>254000</xdr:rowOff>
    </xdr:from>
    <xdr:to>
      <xdr:col>27</xdr:col>
      <xdr:colOff>279400</xdr:colOff>
      <xdr:row>85</xdr:row>
      <xdr:rowOff>25400</xdr:rowOff>
    </xdr:to>
    <xdr:sp macro="" textlink="">
      <xdr:nvSpPr>
        <xdr:cNvPr id="2" name="TextBox 1"/>
        <xdr:cNvSpPr txBox="1"/>
      </xdr:nvSpPr>
      <xdr:spPr>
        <a:xfrm>
          <a:off x="12179300" y="2984500"/>
          <a:ext cx="6616700" cy="403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latin typeface="Arial" panose="020B0604020202020204" pitchFamily="34" charset="0"/>
              <a:cs typeface="Arial" panose="020B0604020202020204" pitchFamily="34" charset="0"/>
            </a:rPr>
            <a:t>Gents,</a:t>
          </a:r>
        </a:p>
        <a:p>
          <a:endParaRPr lang="en-GB" sz="1800">
            <a:latin typeface="Arial" panose="020B0604020202020204" pitchFamily="34" charset="0"/>
            <a:cs typeface="Arial" panose="020B0604020202020204" pitchFamily="34" charset="0"/>
          </a:endParaRPr>
        </a:p>
        <a:p>
          <a:r>
            <a:rPr lang="en-GB" sz="1800">
              <a:latin typeface="Arial" panose="020B0604020202020204" pitchFamily="34" charset="0"/>
              <a:cs typeface="Arial" panose="020B0604020202020204" pitchFamily="34" charset="0"/>
            </a:rPr>
            <a:t>For this to work. Every step must have an AFE estimate to compare with the actual.</a:t>
          </a:r>
        </a:p>
        <a:p>
          <a:r>
            <a:rPr lang="en-GB" sz="1800">
              <a:latin typeface="Arial" panose="020B0604020202020204" pitchFamily="34" charset="0"/>
              <a:cs typeface="Arial" panose="020B0604020202020204" pitchFamily="34" charset="0"/>
            </a:rPr>
            <a:t>The more detailed to step by step breakdown the more effectively the time lost or gained will be pinpointed. Then we can look into how time was gained or lost to be able to repeat good preformance or prevent lost time the next time we do the operation.</a:t>
          </a:r>
        </a:p>
        <a:p>
          <a:endParaRPr lang="en-GB" sz="1800">
            <a:latin typeface="Arial" panose="020B0604020202020204" pitchFamily="34" charset="0"/>
            <a:cs typeface="Arial" panose="020B0604020202020204" pitchFamily="34" charset="0"/>
          </a:endParaRPr>
        </a:p>
        <a:p>
          <a:r>
            <a:rPr lang="en-GB" sz="1800">
              <a:latin typeface="Arial" panose="020B0604020202020204" pitchFamily="34" charset="0"/>
              <a:cs typeface="Arial" panose="020B0604020202020204" pitchFamily="34" charset="0"/>
            </a:rPr>
            <a:t>So</a:t>
          </a:r>
          <a:r>
            <a:rPr lang="en-GB" sz="1800" baseline="0">
              <a:latin typeface="Arial" panose="020B0604020202020204" pitchFamily="34" charset="0"/>
              <a:cs typeface="Arial" panose="020B0604020202020204" pitchFamily="34" charset="0"/>
            </a:rPr>
            <a:t> we can no longer combine several operations into one step.</a:t>
          </a:r>
        </a:p>
        <a:p>
          <a:endParaRPr lang="en-GB" sz="1800" baseline="0">
            <a:latin typeface="Arial" panose="020B0604020202020204" pitchFamily="34" charset="0"/>
            <a:cs typeface="Arial" panose="020B0604020202020204" pitchFamily="34" charset="0"/>
          </a:endParaRPr>
        </a:p>
        <a:p>
          <a:r>
            <a:rPr lang="en-GB" sz="1800" baseline="0">
              <a:latin typeface="Arial" panose="020B0604020202020204" pitchFamily="34" charset="0"/>
              <a:cs typeface="Arial" panose="020B0604020202020204" pitchFamily="34" charset="0"/>
            </a:rPr>
            <a:t>Call me on ext 64714 if you need to discuss more.</a:t>
          </a:r>
          <a:endParaRPr lang="en-GB" sz="18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15</xdr:col>
      <xdr:colOff>85725</xdr:colOff>
      <xdr:row>39</xdr:row>
      <xdr:rowOff>104775</xdr:rowOff>
    </xdr:to>
    <xdr:graphicFrame macro="">
      <xdr:nvGraphicFramePr>
        <xdr:cNvPr id="13365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43"/>
    <pageSetUpPr fitToPage="1"/>
  </sheetPr>
  <dimension ref="A1:BE375"/>
  <sheetViews>
    <sheetView zoomScale="70" zoomScaleNormal="70" zoomScaleSheetLayoutView="65" workbookViewId="0">
      <pane ySplit="30" topLeftCell="A31" activePane="bottomLeft" state="frozen"/>
      <selection activeCell="F75" activeCellId="2" sqref="J80 F75 F75"/>
      <selection pane="bottomLeft" activeCell="C66" sqref="C66"/>
    </sheetView>
  </sheetViews>
  <sheetFormatPr defaultColWidth="11.42578125" defaultRowHeight="12.75"/>
  <cols>
    <col min="1" max="1" width="6.42578125" style="9" customWidth="1"/>
    <col min="2" max="2" width="28.7109375" style="9" customWidth="1"/>
    <col min="3" max="3" width="6.42578125" style="39" customWidth="1"/>
    <col min="4" max="4" width="6.42578125" style="9" bestFit="1" customWidth="1"/>
    <col min="5" max="5" width="28.7109375" style="9" customWidth="1"/>
    <col min="6" max="6" width="7.7109375" style="9" customWidth="1"/>
    <col min="7" max="7" width="6.42578125" style="9" bestFit="1" customWidth="1"/>
    <col min="8" max="8" width="28.7109375" style="55" customWidth="1"/>
    <col min="9" max="9" width="7.7109375" style="39" customWidth="1"/>
    <col min="10" max="10" width="6.42578125" style="9" bestFit="1" customWidth="1"/>
    <col min="11" max="11" width="28.7109375" style="9" customWidth="1"/>
    <col min="12" max="12" width="7.7109375" style="9" customWidth="1"/>
    <col min="13" max="13" width="6.42578125" style="9" bestFit="1" customWidth="1"/>
    <col min="14" max="14" width="28.7109375" style="9" customWidth="1"/>
    <col min="15" max="15" width="7.7109375" style="9" customWidth="1"/>
    <col min="16" max="16" width="6.42578125" style="9" bestFit="1" customWidth="1"/>
    <col min="17" max="17" width="27" style="9" customWidth="1"/>
    <col min="18" max="18" width="10" style="9" bestFit="1" customWidth="1"/>
    <col min="19" max="19" width="6.42578125" style="9" bestFit="1" customWidth="1"/>
    <col min="20" max="20" width="26.7109375" style="9" customWidth="1"/>
    <col min="21" max="21" width="9.7109375" style="9" customWidth="1"/>
    <col min="22" max="22" width="6.42578125" style="9" bestFit="1" customWidth="1"/>
    <col min="23" max="23" width="28.7109375" style="9" customWidth="1"/>
    <col min="24" max="24" width="8.85546875" style="9" customWidth="1"/>
    <col min="25" max="25" width="6.42578125" style="9" bestFit="1" customWidth="1"/>
    <col min="26" max="26" width="28.7109375" style="9" customWidth="1"/>
    <col min="27" max="27" width="8.85546875" style="9" customWidth="1"/>
    <col min="28" max="28" width="6.42578125" style="9" bestFit="1" customWidth="1"/>
    <col min="29" max="29" width="28.7109375" style="9" customWidth="1"/>
    <col min="30" max="30" width="8.85546875" style="9" customWidth="1"/>
    <col min="31" max="31" width="6.42578125" style="9" bestFit="1" customWidth="1"/>
    <col min="32" max="32" width="28.7109375" style="9" customWidth="1"/>
    <col min="33" max="33" width="8.85546875" style="9" customWidth="1"/>
    <col min="34" max="34" width="6.42578125" style="9" bestFit="1" customWidth="1"/>
    <col min="35" max="35" width="28.7109375" style="9" customWidth="1"/>
    <col min="36" max="36" width="8.85546875" style="9" customWidth="1"/>
    <col min="37" max="57" width="11.42578125" style="8" customWidth="1"/>
    <col min="58" max="16384" width="11.42578125" style="9"/>
  </cols>
  <sheetData>
    <row r="1" spans="1:57" ht="3" customHeight="1">
      <c r="A1" s="2"/>
      <c r="B1" s="3"/>
      <c r="C1" s="4"/>
      <c r="D1" s="3"/>
      <c r="E1" s="3"/>
      <c r="F1" s="3"/>
      <c r="G1" s="3"/>
      <c r="H1" s="5"/>
      <c r="I1" s="4"/>
      <c r="J1" s="3"/>
      <c r="K1" s="3"/>
      <c r="L1" s="3"/>
      <c r="M1" s="3"/>
      <c r="N1" s="3"/>
      <c r="O1" s="3"/>
      <c r="P1" s="3"/>
      <c r="Q1" s="3"/>
      <c r="R1" s="6"/>
      <c r="S1" s="3"/>
      <c r="T1" s="3"/>
      <c r="U1" s="3"/>
      <c r="V1" s="7"/>
      <c r="W1" s="7"/>
      <c r="X1" s="7"/>
      <c r="Y1" s="7"/>
      <c r="Z1" s="7"/>
      <c r="AA1" s="7"/>
      <c r="AB1" s="7"/>
      <c r="AC1" s="7"/>
      <c r="AD1" s="7"/>
      <c r="AE1" s="7"/>
      <c r="AF1" s="7"/>
      <c r="AG1" s="7"/>
      <c r="AH1" s="7"/>
      <c r="AI1" s="7"/>
      <c r="AJ1" s="7"/>
    </row>
    <row r="2" spans="1:57" ht="20.100000000000001" customHeight="1">
      <c r="A2" s="71"/>
      <c r="B2" s="7"/>
      <c r="C2" s="10"/>
      <c r="D2" s="56" t="s">
        <v>17</v>
      </c>
      <c r="E2" s="191">
        <f>+'Time Breakdown'!B4</f>
        <v>0</v>
      </c>
      <c r="F2" s="418" t="s">
        <v>95</v>
      </c>
      <c r="G2" s="418"/>
      <c r="H2" s="418"/>
      <c r="I2" s="418"/>
      <c r="J2" s="418"/>
      <c r="K2" s="418"/>
      <c r="L2" s="418"/>
      <c r="M2" s="418"/>
      <c r="N2" s="218" t="s">
        <v>19</v>
      </c>
      <c r="O2" s="412">
        <f>+'Time Breakdown'!E5</f>
        <v>0</v>
      </c>
      <c r="P2" s="413"/>
      <c r="Q2" s="127"/>
      <c r="R2" s="128"/>
      <c r="S2" s="253"/>
      <c r="T2" s="7"/>
      <c r="U2" s="7"/>
      <c r="V2" s="7"/>
      <c r="W2" s="11"/>
      <c r="X2" s="68"/>
      <c r="Y2" s="7"/>
      <c r="Z2" s="11"/>
      <c r="AA2" s="68"/>
      <c r="AB2" s="7"/>
      <c r="AC2" s="11"/>
      <c r="AD2" s="68"/>
      <c r="AE2" s="7"/>
      <c r="AF2" s="11"/>
      <c r="AG2" s="68"/>
      <c r="AH2" s="7"/>
      <c r="AI2" s="11"/>
      <c r="AJ2" s="68"/>
    </row>
    <row r="3" spans="1:57" ht="20.100000000000001" customHeight="1">
      <c r="A3" s="395"/>
      <c r="B3" s="396"/>
      <c r="C3" s="10"/>
      <c r="D3" s="56" t="s">
        <v>14</v>
      </c>
      <c r="E3" s="188">
        <f ca="1">TODAY()</f>
        <v>42331</v>
      </c>
      <c r="F3" s="419" t="str">
        <f>+'Time Breakdown'!B3</f>
        <v>QARNIN  RIG</v>
      </c>
      <c r="G3" s="419"/>
      <c r="H3" s="419"/>
      <c r="I3" s="419"/>
      <c r="J3" s="419"/>
      <c r="K3" s="419"/>
      <c r="L3" s="419"/>
      <c r="M3" s="419"/>
      <c r="N3" s="218" t="s">
        <v>23</v>
      </c>
      <c r="O3" s="414">
        <f ca="1">MAX($A$65:$R$65)</f>
        <v>0</v>
      </c>
      <c r="P3" s="415"/>
      <c r="Q3" s="127" t="s">
        <v>111</v>
      </c>
      <c r="R3" s="128"/>
      <c r="S3" s="254"/>
      <c r="T3" s="7"/>
      <c r="U3" s="7"/>
      <c r="V3" s="7"/>
      <c r="W3" s="68"/>
      <c r="X3" s="68"/>
      <c r="Y3" s="7"/>
      <c r="Z3" s="68"/>
      <c r="AA3" s="68"/>
      <c r="AB3" s="7"/>
      <c r="AC3" s="68"/>
      <c r="AD3" s="68"/>
      <c r="AE3" s="7"/>
      <c r="AF3" s="68"/>
      <c r="AG3" s="68"/>
      <c r="AH3" s="7"/>
      <c r="AI3" s="68"/>
      <c r="AJ3" s="68"/>
    </row>
    <row r="4" spans="1:57" ht="20.100000000000001" customHeight="1">
      <c r="A4" s="120"/>
      <c r="B4" s="91"/>
      <c r="C4" s="56"/>
      <c r="D4" s="56" t="s">
        <v>2</v>
      </c>
      <c r="E4" s="121">
        <v>0</v>
      </c>
      <c r="F4" s="7"/>
      <c r="G4" s="7"/>
      <c r="H4" s="118"/>
      <c r="I4" s="118"/>
      <c r="J4" s="56"/>
      <c r="K4" s="116"/>
      <c r="L4" s="119"/>
      <c r="M4" s="7"/>
      <c r="N4" s="218" t="s">
        <v>71</v>
      </c>
      <c r="O4" s="416">
        <f>+'Time Breakdown'!J5</f>
        <v>0</v>
      </c>
      <c r="P4" s="417"/>
      <c r="Q4" s="303">
        <f>'Time Breakdown'!G5</f>
        <v>0</v>
      </c>
      <c r="R4" s="128"/>
      <c r="S4" s="255"/>
      <c r="T4" s="7"/>
      <c r="U4" s="7"/>
      <c r="V4" s="68"/>
      <c r="W4" s="68"/>
      <c r="X4" s="68"/>
      <c r="Y4" s="68"/>
      <c r="Z4" s="68"/>
      <c r="AA4" s="68"/>
      <c r="AB4" s="68"/>
      <c r="AC4" s="68"/>
      <c r="AD4" s="68"/>
      <c r="AE4" s="68"/>
      <c r="AF4" s="68"/>
      <c r="AG4" s="68"/>
      <c r="AH4" s="68"/>
      <c r="AI4" s="68"/>
      <c r="AJ4" s="68"/>
      <c r="AK4" s="7"/>
      <c r="AL4" s="7"/>
      <c r="AM4" s="7"/>
      <c r="AN4" s="7"/>
    </row>
    <row r="5" spans="1:57" ht="3.75" customHeight="1" thickBot="1">
      <c r="A5" s="115"/>
      <c r="B5" s="78"/>
      <c r="C5" s="12"/>
      <c r="D5" s="13"/>
      <c r="E5" s="90"/>
      <c r="F5" s="107"/>
      <c r="G5" s="107"/>
      <c r="H5" s="122"/>
      <c r="I5" s="122"/>
      <c r="J5" s="123"/>
      <c r="K5" s="124"/>
      <c r="L5" s="14"/>
      <c r="M5" s="69"/>
      <c r="N5" s="125"/>
      <c r="O5" s="125"/>
      <c r="P5" s="126"/>
      <c r="Q5" s="126"/>
      <c r="R5" s="257"/>
      <c r="S5" s="256"/>
      <c r="T5" s="69"/>
      <c r="U5" s="69"/>
      <c r="V5" s="69"/>
      <c r="W5" s="69"/>
      <c r="X5" s="69"/>
      <c r="Y5" s="69"/>
      <c r="Z5" s="69"/>
      <c r="AA5" s="69"/>
      <c r="AB5" s="69"/>
      <c r="AC5" s="69"/>
      <c r="AD5" s="69"/>
      <c r="AE5" s="69"/>
      <c r="AF5" s="69"/>
      <c r="AG5" s="69"/>
      <c r="AH5" s="69"/>
      <c r="AI5" s="69"/>
      <c r="AJ5" s="69"/>
    </row>
    <row r="6" spans="1:57" s="18" customFormat="1" ht="15" customHeight="1" thickBot="1">
      <c r="A6" s="15">
        <f ca="1">+E3</f>
        <v>42331</v>
      </c>
      <c r="B6" s="72"/>
      <c r="C6" s="73"/>
      <c r="D6" s="15">
        <f ca="1">A6+1</f>
        <v>42332</v>
      </c>
      <c r="E6" s="74"/>
      <c r="F6" s="75"/>
      <c r="G6" s="15">
        <f ca="1">D6+1</f>
        <v>42333</v>
      </c>
      <c r="H6" s="72"/>
      <c r="I6" s="73"/>
      <c r="J6" s="15">
        <f ca="1">G6+1</f>
        <v>42334</v>
      </c>
      <c r="K6" s="72"/>
      <c r="L6" s="73"/>
      <c r="M6" s="15">
        <f ca="1">J6+1</f>
        <v>42335</v>
      </c>
      <c r="N6" s="72"/>
      <c r="O6" s="73"/>
      <c r="P6" s="15">
        <f ca="1">M6+1</f>
        <v>42336</v>
      </c>
      <c r="Q6" s="61"/>
      <c r="R6" s="62"/>
      <c r="S6" s="15">
        <f ca="1">P6+1</f>
        <v>42337</v>
      </c>
      <c r="T6" s="61"/>
      <c r="U6" s="62"/>
      <c r="V6" s="61">
        <f ca="1">S6+1</f>
        <v>42338</v>
      </c>
      <c r="W6" s="61"/>
      <c r="X6" s="62"/>
      <c r="Y6" s="15">
        <f ca="1">V6+1</f>
        <v>42339</v>
      </c>
      <c r="Z6" s="61"/>
      <c r="AA6" s="62"/>
      <c r="AB6" s="15">
        <f ca="1">Y6+1</f>
        <v>42340</v>
      </c>
      <c r="AC6" s="61"/>
      <c r="AD6" s="62"/>
      <c r="AE6" s="15">
        <f ca="1">AB6+1</f>
        <v>42341</v>
      </c>
      <c r="AF6" s="61"/>
      <c r="AG6" s="62"/>
      <c r="AH6" s="15">
        <f ca="1">AE6+1</f>
        <v>42342</v>
      </c>
      <c r="AI6" s="61"/>
      <c r="AJ6" s="62"/>
      <c r="AK6" s="17"/>
      <c r="AL6" s="17"/>
      <c r="AM6" s="17"/>
      <c r="AN6" s="17"/>
      <c r="AO6" s="17"/>
      <c r="AP6" s="17"/>
      <c r="AQ6" s="17"/>
      <c r="AR6" s="17"/>
      <c r="AS6" s="17"/>
      <c r="AT6" s="17"/>
      <c r="AU6" s="17"/>
      <c r="AV6" s="17"/>
      <c r="AW6" s="17"/>
      <c r="AX6" s="17"/>
      <c r="AY6" s="17"/>
      <c r="AZ6" s="17"/>
      <c r="BA6" s="17"/>
      <c r="BB6" s="17"/>
      <c r="BC6" s="17"/>
      <c r="BD6" s="17"/>
      <c r="BE6" s="17"/>
    </row>
    <row r="7" spans="1:57" ht="15" customHeight="1">
      <c r="A7" s="86">
        <f ca="1">A6+1/10000</f>
        <v>42331.000099999997</v>
      </c>
      <c r="B7" s="20" t="e">
        <f ca="1">IF(A7&lt;'Time Breakdown'!$A$9,"",IF(VLOOKUP(A7,'Time Breakdown'!$A$9:$E$655,2,1)=VLOOKUP((A6-1/24),'Time Breakdown'!$A$9:$E$655,2,1)," ",VLOOKUP(A7,'Time Breakdown'!$A$9:$E$655,2,1)))</f>
        <v>#N/A</v>
      </c>
      <c r="C7" s="19"/>
      <c r="D7" s="86">
        <f ca="1">D6+1/10000</f>
        <v>42332.000099999997</v>
      </c>
      <c r="E7" s="20" t="str">
        <f ca="1">IF(D7&lt;'Time Breakdown'!$A$9,"",IF(VLOOKUP(D7,'Time Breakdown'!$A$9:$E$655,2,1)=VLOOKUP(A30,'Time Breakdown'!$A$9:$E$655,2,1)," ",VLOOKUP(D7,'Time Breakdown'!$A$9:$E$655,2,1)))</f>
        <v xml:space="preserve"> </v>
      </c>
      <c r="F7" s="19"/>
      <c r="G7" s="86">
        <f ca="1">G6+1/10000</f>
        <v>42333.000099999997</v>
      </c>
      <c r="H7" s="20" t="str">
        <f ca="1">IF(VLOOKUP(G7,'Time Breakdown'!$A$9:$E$655,2,1)=VLOOKUP(D30,'Time Breakdown'!$A$9:$E$655,2,1)," ",VLOOKUP(G7,'Time Breakdown'!$A$9:$E$655,2,1))</f>
        <v xml:space="preserve"> </v>
      </c>
      <c r="I7" s="19"/>
      <c r="J7" s="86">
        <f ca="1">J6+1/10000</f>
        <v>42334.000099999997</v>
      </c>
      <c r="K7" s="20" t="str">
        <f ca="1">IF(VLOOKUP(J7,'Time Breakdown'!$A$9:$E$655,2,1)=VLOOKUP(G30,'Time Breakdown'!$A$9:$E$655,2,1)," ",VLOOKUP(J7,'Time Breakdown'!$A$9:$E$655,2,1))</f>
        <v xml:space="preserve"> </v>
      </c>
      <c r="L7" s="19"/>
      <c r="M7" s="86">
        <f ca="1">M6+1/10000</f>
        <v>42335.000099999997</v>
      </c>
      <c r="N7" s="20" t="str">
        <f ca="1">IF(VLOOKUP(M7,'Time Breakdown'!$A$9:$E$655,2,1)=VLOOKUP(J30,'Time Breakdown'!$A$9:$E$655,2,1)," ",VLOOKUP(M7,'Time Breakdown'!$A$9:$E$655,2,1))</f>
        <v xml:space="preserve"> </v>
      </c>
      <c r="O7" s="19"/>
      <c r="P7" s="86">
        <f ca="1">P6+1/10000</f>
        <v>42336.000099999997</v>
      </c>
      <c r="Q7" s="20" t="str">
        <f ca="1">IF(VLOOKUP(P7,'Time Breakdown'!$A$9:$E$655,2,1)=VLOOKUP(M30,'Time Breakdown'!$A$9:$E$655,2,1)," ",VLOOKUP(P7,'Time Breakdown'!$A$9:$E$655,2,1))</f>
        <v xml:space="preserve"> </v>
      </c>
      <c r="R7" s="19"/>
      <c r="S7" s="86">
        <f ca="1">S6+1/10000</f>
        <v>42337.000099999997</v>
      </c>
      <c r="T7" s="20" t="str">
        <f ca="1">IF(VLOOKUP(S7,'Time Breakdown'!$A$9:$E$655,2,1)=VLOOKUP(P30,'Time Breakdown'!$A$9:$E$655,2,1)," ",VLOOKUP(S7,'Time Breakdown'!$A$9:$E$655,2,1))</f>
        <v xml:space="preserve"> </v>
      </c>
      <c r="U7" s="19"/>
      <c r="V7" s="213">
        <f ca="1">V6+1/10000</f>
        <v>42338.000099999997</v>
      </c>
      <c r="W7" s="20" t="str">
        <f ca="1">IF(VLOOKUP(V7,'Time Breakdown'!$A$9:$E$655,2,1)=VLOOKUP(S30,'Time Breakdown'!$A$9:$E$655,2,1)," ",VLOOKUP(V7,'Time Breakdown'!$A$9:$E$655,2,1))</f>
        <v xml:space="preserve"> </v>
      </c>
      <c r="X7" s="19"/>
      <c r="Y7" s="86">
        <f ca="1">Y6+1/10000</f>
        <v>42339.000099999997</v>
      </c>
      <c r="Z7" s="20" t="str">
        <f ca="1">IF(VLOOKUP(Y7,'Time Breakdown'!$A$9:$E$655,2,1)=VLOOKUP(V30,'Time Breakdown'!$A$9:$E$655,2,1)," ",VLOOKUP(Y7,'Time Breakdown'!$A$9:$E$655,2,1))</f>
        <v xml:space="preserve"> </v>
      </c>
      <c r="AA7" s="19"/>
      <c r="AB7" s="86">
        <f ca="1">AB6+1/10000</f>
        <v>42340.000099999997</v>
      </c>
      <c r="AC7" s="20" t="str">
        <f ca="1">IF(VLOOKUP(AB7,'Time Breakdown'!$A$9:$E$655,2,1)=VLOOKUP(Y30,'Time Breakdown'!$A$9:$E$655,2,1)," ",VLOOKUP(AB7,'Time Breakdown'!$A$9:$E$655,2,1))</f>
        <v xml:space="preserve"> </v>
      </c>
      <c r="AD7" s="19"/>
      <c r="AE7" s="86">
        <f ca="1">AE6+1/10000</f>
        <v>42341.000099999997</v>
      </c>
      <c r="AF7" s="20" t="str">
        <f ca="1">IF(VLOOKUP(AE7,'Time Breakdown'!$A$9:$E$655,2,1)=VLOOKUP(AB30,'Time Breakdown'!$A$9:$E$655,2,1)," ",VLOOKUP(AE7,'Time Breakdown'!$A$9:$E$655,2,1))</f>
        <v xml:space="preserve"> </v>
      </c>
      <c r="AG7" s="19"/>
      <c r="AH7" s="86">
        <f ca="1">AH6+1/10000</f>
        <v>42342.000099999997</v>
      </c>
      <c r="AI7" s="20" t="str">
        <f ca="1">IF(VLOOKUP(AH7,'Time Breakdown'!$A$9:$E$655,2,1)=VLOOKUP(AE30,'Time Breakdown'!$A$9:$E$655,2,1)," ",VLOOKUP(AH7,'Time Breakdown'!$A$9:$E$655,2,1))</f>
        <v xml:space="preserve"> </v>
      </c>
      <c r="AJ7" s="19"/>
    </row>
    <row r="8" spans="1:57" ht="15" customHeight="1">
      <c r="A8" s="76">
        <f ca="1">A7+1/24</f>
        <v>42331.041766666662</v>
      </c>
      <c r="B8" s="20" t="str">
        <f ca="1">IF(A8&lt;'Time Breakdown'!$A$9,"",IF(VLOOKUP(A8,'Time Breakdown'!$A$9:$E$655,2,1)=VLOOKUP(A7,'Time Breakdown'!$A$9:$E$655,2,1)," ",VLOOKUP(A8,'Time Breakdown'!$A$9:$E$655,2,1)))</f>
        <v xml:space="preserve"> </v>
      </c>
      <c r="C8" s="21"/>
      <c r="D8" s="76">
        <f ca="1">D7+1/24</f>
        <v>42332.041766666662</v>
      </c>
      <c r="E8" s="20" t="str">
        <f ca="1">IF(D8&lt;'Time Breakdown'!$A$9,"",IF(VLOOKUP(D8,'Time Breakdown'!$A$9:$E$655,2,1)=VLOOKUP(D7,'Time Breakdown'!$A$9:$E$655,2,1)," ",VLOOKUP(D8,'Time Breakdown'!$A$9:$E$655,2,1)))</f>
        <v xml:space="preserve"> </v>
      </c>
      <c r="F8" s="21"/>
      <c r="G8" s="76">
        <f ca="1">G7+1/24</f>
        <v>42333.041766666662</v>
      </c>
      <c r="H8" s="20" t="str">
        <f ca="1">IF(VLOOKUP(G8,'Time Breakdown'!$A$9:$E$655,2,1)=VLOOKUP(G7,'Time Breakdown'!$A$9:$E$655,2,1)," ",VLOOKUP(G8,'Time Breakdown'!$A$9:$E$655,2,1))</f>
        <v xml:space="preserve"> </v>
      </c>
      <c r="I8" s="21"/>
      <c r="J8" s="76">
        <f t="shared" ref="J8:J23" ca="1" si="0">J7+1/24</f>
        <v>42334.041766666662</v>
      </c>
      <c r="K8" s="20" t="str">
        <f ca="1">IF(VLOOKUP(J8,'Time Breakdown'!$A$9:$E$655,2,1)=VLOOKUP(J7,'Time Breakdown'!$A$9:$E$655,2,1)," ",VLOOKUP(J8,'Time Breakdown'!$A$9:$E$655,2,1))</f>
        <v xml:space="preserve"> </v>
      </c>
      <c r="L8" s="21"/>
      <c r="M8" s="76">
        <f t="shared" ref="M8:M23" ca="1" si="1">M7+1/24</f>
        <v>42335.041766666662</v>
      </c>
      <c r="N8" s="20" t="str">
        <f ca="1">IF(VLOOKUP(M8,'Time Breakdown'!$A$9:$E$655,2,1)=VLOOKUP(M7,'Time Breakdown'!$A$9:$E$655,2,1)," ",VLOOKUP(M8,'Time Breakdown'!$A$9:$E$655,2,1))</f>
        <v xml:space="preserve"> </v>
      </c>
      <c r="O8" s="21"/>
      <c r="P8" s="76">
        <f t="shared" ref="P8:P23" ca="1" si="2">P7+1/24</f>
        <v>42336.041766666662</v>
      </c>
      <c r="Q8" s="20" t="str">
        <f ca="1">IF(VLOOKUP(P8,'Time Breakdown'!$A$9:$E$655,2,1)=VLOOKUP(P7,'Time Breakdown'!$A$9:$E$655,2,1)," ",VLOOKUP(P8,'Time Breakdown'!$A$9:$E$655,2,1))</f>
        <v xml:space="preserve"> </v>
      </c>
      <c r="R8" s="21"/>
      <c r="S8" s="76">
        <f t="shared" ref="S8:S30" ca="1" si="3">S7+1/24</f>
        <v>42337.041766666662</v>
      </c>
      <c r="T8" s="20" t="str">
        <f ca="1">IF(VLOOKUP(S8,'Time Breakdown'!$A$9:$E$655,2,1)=VLOOKUP(S7,'Time Breakdown'!$A$9:$E$655,2,1)," ",VLOOKUP(S8,'Time Breakdown'!$A$9:$E$655,2,1))</f>
        <v xml:space="preserve"> </v>
      </c>
      <c r="U8" s="21"/>
      <c r="V8" s="214">
        <f t="shared" ref="V8:V30" ca="1" si="4">V7+1/24</f>
        <v>42338.041766666662</v>
      </c>
      <c r="W8" s="20" t="str">
        <f ca="1">IF(VLOOKUP(V8,'Time Breakdown'!$A$9:$E$655,2,1)=VLOOKUP(V7,'Time Breakdown'!$A$9:$E$655,2,1)," ",VLOOKUP(V8,'Time Breakdown'!$A$9:$E$655,2,1))</f>
        <v xml:space="preserve"> </v>
      </c>
      <c r="X8" s="21"/>
      <c r="Y8" s="76">
        <f t="shared" ref="Y8:Y30" ca="1" si="5">Y7+1/24</f>
        <v>42339.041766666662</v>
      </c>
      <c r="Z8" s="20" t="str">
        <f ca="1">IF(VLOOKUP(Y8,'Time Breakdown'!$A$9:$E$655,2,1)=VLOOKUP(Y7,'Time Breakdown'!$A$9:$E$655,2,1)," ",VLOOKUP(Y8,'Time Breakdown'!$A$9:$E$655,2,1))</f>
        <v xml:space="preserve"> </v>
      </c>
      <c r="AA8" s="21"/>
      <c r="AB8" s="76">
        <f t="shared" ref="AB8:AB30" ca="1" si="6">AB7+1/24</f>
        <v>42340.041766666662</v>
      </c>
      <c r="AC8" s="20" t="str">
        <f ca="1">IF(VLOOKUP(AB8,'Time Breakdown'!$A$9:$E$655,2,1)=VLOOKUP(AB7,'Time Breakdown'!$A$9:$E$655,2,1)," ",VLOOKUP(AB8,'Time Breakdown'!$A$9:$E$655,2,1))</f>
        <v xml:space="preserve"> </v>
      </c>
      <c r="AD8" s="21"/>
      <c r="AE8" s="76">
        <f t="shared" ref="AE8:AE30" ca="1" si="7">AE7+1/24</f>
        <v>42341.041766666662</v>
      </c>
      <c r="AF8" s="20" t="str">
        <f ca="1">IF(VLOOKUP(AE8,'Time Breakdown'!$A$9:$E$655,2,1)=VLOOKUP(AE7,'Time Breakdown'!$A$9:$E$655,2,1)," ",VLOOKUP(AE8,'Time Breakdown'!$A$9:$E$655,2,1))</f>
        <v xml:space="preserve"> </v>
      </c>
      <c r="AG8" s="21"/>
      <c r="AH8" s="76">
        <f t="shared" ref="AH8:AH30" ca="1" si="8">AH7+1/24</f>
        <v>42342.041766666662</v>
      </c>
      <c r="AI8" s="20" t="str">
        <f ca="1">IF(VLOOKUP(AH8,'Time Breakdown'!$A$9:$E$655,2,1)=VLOOKUP(AH7,'Time Breakdown'!$A$9:$E$655,2,1)," ",VLOOKUP(AH8,'Time Breakdown'!$A$9:$E$655,2,1))</f>
        <v xml:space="preserve"> </v>
      </c>
      <c r="AJ8" s="21"/>
    </row>
    <row r="9" spans="1:57" ht="15" customHeight="1">
      <c r="A9" s="76">
        <f t="shared" ref="A9:A30" ca="1" si="9">A8+1/24</f>
        <v>42331.083433333326</v>
      </c>
      <c r="B9" s="20" t="str">
        <f ca="1">IF(A9&lt;'Time Breakdown'!$A$9,"",IF(VLOOKUP(A9,'Time Breakdown'!$A$9:$E$655,2,1)=VLOOKUP(A8,'Time Breakdown'!$A$9:$E$655,2,1)," ",VLOOKUP(A9,'Time Breakdown'!$A$9:$E$655,2,1)))</f>
        <v xml:space="preserve"> </v>
      </c>
      <c r="C9" s="21"/>
      <c r="D9" s="76">
        <f t="shared" ref="D9:D30" ca="1" si="10">D8+1/24</f>
        <v>42332.083433333326</v>
      </c>
      <c r="E9" s="20" t="str">
        <f ca="1">IF(D9&lt;'Time Breakdown'!$A$9,"",IF(VLOOKUP(D9,'Time Breakdown'!$A$9:$E$655,2,1)=VLOOKUP(D8,'Time Breakdown'!$A$9:$E$655,2,1)," ",VLOOKUP(D9,'Time Breakdown'!$A$9:$E$655,2,1)))</f>
        <v xml:space="preserve"> </v>
      </c>
      <c r="F9" s="21"/>
      <c r="G9" s="76">
        <f t="shared" ref="G9:G30" ca="1" si="11">G8+1/24</f>
        <v>42333.083433333326</v>
      </c>
      <c r="H9" s="20" t="str">
        <f ca="1">IF(VLOOKUP(G9,'Time Breakdown'!$A$9:$E$655,2,1)=VLOOKUP(G8,'Time Breakdown'!$A$9:$E$655,2,1)," ",VLOOKUP(G9,'Time Breakdown'!$A$9:$E$655,2,1))</f>
        <v xml:space="preserve"> </v>
      </c>
      <c r="I9" s="21"/>
      <c r="J9" s="76">
        <f t="shared" ca="1" si="0"/>
        <v>42334.083433333326</v>
      </c>
      <c r="K9" s="20" t="str">
        <f ca="1">IF(VLOOKUP(J9,'Time Breakdown'!$A$9:$E$655,2,1)=VLOOKUP(J8,'Time Breakdown'!$A$9:$E$655,2,1)," ",VLOOKUP(J9,'Time Breakdown'!$A$9:$E$655,2,1))</f>
        <v xml:space="preserve"> </v>
      </c>
      <c r="L9" s="21"/>
      <c r="M9" s="76">
        <f t="shared" ca="1" si="1"/>
        <v>42335.083433333326</v>
      </c>
      <c r="N9" s="20" t="str">
        <f ca="1">IF(VLOOKUP(M9,'Time Breakdown'!$A$9:$E$655,2,1)=VLOOKUP(M8,'Time Breakdown'!$A$9:$E$655,2,1)," ",VLOOKUP(M9,'Time Breakdown'!$A$9:$E$655,2,1))</f>
        <v xml:space="preserve"> </v>
      </c>
      <c r="O9" s="21"/>
      <c r="P9" s="76">
        <f t="shared" ca="1" si="2"/>
        <v>42336.083433333326</v>
      </c>
      <c r="Q9" s="20" t="str">
        <f ca="1">IF(VLOOKUP(P9,'Time Breakdown'!$A$9:$E$655,2,1)=VLOOKUP(P8,'Time Breakdown'!$A$9:$E$655,2,1)," ",VLOOKUP(P9,'Time Breakdown'!$A$9:$E$655,2,1))</f>
        <v xml:space="preserve"> </v>
      </c>
      <c r="R9" s="21"/>
      <c r="S9" s="76">
        <f t="shared" ca="1" si="3"/>
        <v>42337.083433333326</v>
      </c>
      <c r="T9" s="20" t="str">
        <f ca="1">IF(VLOOKUP(S9,'Time Breakdown'!$A$9:$E$655,2,1)=VLOOKUP(S8,'Time Breakdown'!$A$9:$E$655,2,1)," ",VLOOKUP(S9,'Time Breakdown'!$A$9:$E$655,2,1))</f>
        <v xml:space="preserve"> </v>
      </c>
      <c r="U9" s="21"/>
      <c r="V9" s="214">
        <f t="shared" ca="1" si="4"/>
        <v>42338.083433333326</v>
      </c>
      <c r="W9" s="20" t="str">
        <f ca="1">IF(VLOOKUP(V9,'Time Breakdown'!$A$9:$E$655,2,1)=VLOOKUP(V8,'Time Breakdown'!$A$9:$E$655,2,1)," ",VLOOKUP(V9,'Time Breakdown'!$A$9:$E$655,2,1))</f>
        <v xml:space="preserve"> </v>
      </c>
      <c r="X9" s="21"/>
      <c r="Y9" s="76">
        <f t="shared" ca="1" si="5"/>
        <v>42339.083433333326</v>
      </c>
      <c r="Z9" s="20" t="str">
        <f ca="1">IF(VLOOKUP(Y9,'Time Breakdown'!$A$9:$E$655,2,1)=VLOOKUP(Y8,'Time Breakdown'!$A$9:$E$655,2,1)," ",VLOOKUP(Y9,'Time Breakdown'!$A$9:$E$655,2,1))</f>
        <v xml:space="preserve"> </v>
      </c>
      <c r="AA9" s="21"/>
      <c r="AB9" s="76">
        <f t="shared" ca="1" si="6"/>
        <v>42340.083433333326</v>
      </c>
      <c r="AC9" s="20" t="str">
        <f ca="1">IF(VLOOKUP(AB9,'Time Breakdown'!$A$9:$E$655,2,1)=VLOOKUP(AB8,'Time Breakdown'!$A$9:$E$655,2,1)," ",VLOOKUP(AB9,'Time Breakdown'!$A$9:$E$655,2,1))</f>
        <v xml:space="preserve"> </v>
      </c>
      <c r="AD9" s="21"/>
      <c r="AE9" s="76">
        <f t="shared" ca="1" si="7"/>
        <v>42341.083433333326</v>
      </c>
      <c r="AF9" s="20" t="str">
        <f ca="1">IF(VLOOKUP(AE9,'Time Breakdown'!$A$9:$E$655,2,1)=VLOOKUP(AE8,'Time Breakdown'!$A$9:$E$655,2,1)," ",VLOOKUP(AE9,'Time Breakdown'!$A$9:$E$655,2,1))</f>
        <v xml:space="preserve"> </v>
      </c>
      <c r="AG9" s="21"/>
      <c r="AH9" s="76">
        <f t="shared" ca="1" si="8"/>
        <v>42342.083433333326</v>
      </c>
      <c r="AI9" s="20" t="str">
        <f ca="1">IF(VLOOKUP(AH9,'Time Breakdown'!$A$9:$E$655,2,1)=VLOOKUP(AH8,'Time Breakdown'!$A$9:$E$655,2,1)," ",VLOOKUP(AH9,'Time Breakdown'!$A$9:$E$655,2,1))</f>
        <v xml:space="preserve"> </v>
      </c>
      <c r="AJ9" s="21"/>
    </row>
    <row r="10" spans="1:57" ht="15" customHeight="1">
      <c r="A10" s="76">
        <f t="shared" ca="1" si="9"/>
        <v>42331.12509999999</v>
      </c>
      <c r="B10" s="20" t="str">
        <f ca="1">IF(A10&lt;'Time Breakdown'!$A$9,"",IF(VLOOKUP(A10,'Time Breakdown'!$A$9:$E$655,2,1)=VLOOKUP(A9,'Time Breakdown'!$A$9:$E$655,2,1)," ",VLOOKUP(A10,'Time Breakdown'!$A$9:$E$655,2,1)))</f>
        <v xml:space="preserve"> </v>
      </c>
      <c r="C10" s="21"/>
      <c r="D10" s="76">
        <f t="shared" ca="1" si="10"/>
        <v>42332.12509999999</v>
      </c>
      <c r="E10" s="20" t="str">
        <f ca="1">IF(D10&lt;'Time Breakdown'!$A$9,"",IF(VLOOKUP(D10,'Time Breakdown'!$A$9:$E$655,2,1)=VLOOKUP(D9,'Time Breakdown'!$A$9:$E$655,2,1)," ",VLOOKUP(D10,'Time Breakdown'!$A$9:$E$655,2,1)))</f>
        <v xml:space="preserve"> </v>
      </c>
      <c r="F10" s="22"/>
      <c r="G10" s="76">
        <f t="shared" ca="1" si="11"/>
        <v>42333.12509999999</v>
      </c>
      <c r="H10" s="20" t="str">
        <f ca="1">IF(VLOOKUP(G10,'Time Breakdown'!$A$9:$E$655,2,1)=VLOOKUP(G9,'Time Breakdown'!$A$9:$E$655,2,1)," ",VLOOKUP(G10,'Time Breakdown'!$A$9:$E$655,2,1))</f>
        <v xml:space="preserve"> </v>
      </c>
      <c r="I10" s="22"/>
      <c r="J10" s="76">
        <f t="shared" ca="1" si="0"/>
        <v>42334.12509999999</v>
      </c>
      <c r="K10" s="20" t="str">
        <f ca="1">IF(VLOOKUP(J10,'Time Breakdown'!$A$9:$E$655,2,1)=VLOOKUP(J9,'Time Breakdown'!$A$9:$E$655,2,1)," ",VLOOKUP(J10,'Time Breakdown'!$A$9:$E$655,2,1))</f>
        <v xml:space="preserve"> </v>
      </c>
      <c r="L10" s="22"/>
      <c r="M10" s="76">
        <f t="shared" ca="1" si="1"/>
        <v>42335.12509999999</v>
      </c>
      <c r="N10" s="20" t="str">
        <f ca="1">IF(VLOOKUP(M10,'Time Breakdown'!$A$9:$E$655,2,1)=VLOOKUP(M9,'Time Breakdown'!$A$9:$E$655,2,1)," ",VLOOKUP(M10,'Time Breakdown'!$A$9:$E$655,2,1))</f>
        <v xml:space="preserve"> </v>
      </c>
      <c r="O10" s="22"/>
      <c r="P10" s="76">
        <f t="shared" ca="1" si="2"/>
        <v>42336.12509999999</v>
      </c>
      <c r="Q10" s="20" t="str">
        <f ca="1">IF(VLOOKUP(P10,'Time Breakdown'!$A$9:$E$655,2,1)=VLOOKUP(P9,'Time Breakdown'!$A$9:$E$655,2,1)," ",VLOOKUP(P10,'Time Breakdown'!$A$9:$E$655,2,1))</f>
        <v xml:space="preserve"> </v>
      </c>
      <c r="R10" s="22"/>
      <c r="S10" s="76">
        <f t="shared" ca="1" si="3"/>
        <v>42337.12509999999</v>
      </c>
      <c r="T10" s="20" t="str">
        <f ca="1">IF(VLOOKUP(S10,'Time Breakdown'!$A$9:$E$655,2,1)=VLOOKUP(S9,'Time Breakdown'!$A$9:$E$655,2,1)," ",VLOOKUP(S10,'Time Breakdown'!$A$9:$E$655,2,1))</f>
        <v xml:space="preserve"> </v>
      </c>
      <c r="U10" s="22"/>
      <c r="V10" s="214">
        <f t="shared" ca="1" si="4"/>
        <v>42338.12509999999</v>
      </c>
      <c r="W10" s="20" t="str">
        <f ca="1">IF(VLOOKUP(V10,'Time Breakdown'!$A$9:$E$655,2,1)=VLOOKUP(V9,'Time Breakdown'!$A$9:$E$655,2,1)," ",VLOOKUP(V10,'Time Breakdown'!$A$9:$E$655,2,1))</f>
        <v xml:space="preserve"> </v>
      </c>
      <c r="X10" s="22"/>
      <c r="Y10" s="76">
        <f t="shared" ca="1" si="5"/>
        <v>42339.12509999999</v>
      </c>
      <c r="Z10" s="20" t="str">
        <f ca="1">IF(VLOOKUP(Y10,'Time Breakdown'!$A$9:$E$655,2,1)=VLOOKUP(Y9,'Time Breakdown'!$A$9:$E$655,2,1)," ",VLOOKUP(Y10,'Time Breakdown'!$A$9:$E$655,2,1))</f>
        <v xml:space="preserve"> </v>
      </c>
      <c r="AA10" s="22"/>
      <c r="AB10" s="76">
        <f t="shared" ca="1" si="6"/>
        <v>42340.12509999999</v>
      </c>
      <c r="AC10" s="20" t="str">
        <f ca="1">IF(VLOOKUP(AB10,'Time Breakdown'!$A$9:$E$655,2,1)=VLOOKUP(AB9,'Time Breakdown'!$A$9:$E$655,2,1)," ",VLOOKUP(AB10,'Time Breakdown'!$A$9:$E$655,2,1))</f>
        <v xml:space="preserve"> </v>
      </c>
      <c r="AD10" s="22"/>
      <c r="AE10" s="76">
        <f t="shared" ca="1" si="7"/>
        <v>42341.12509999999</v>
      </c>
      <c r="AF10" s="20" t="str">
        <f ca="1">IF(VLOOKUP(AE10,'Time Breakdown'!$A$9:$E$655,2,1)=VLOOKUP(AE9,'Time Breakdown'!$A$9:$E$655,2,1)," ",VLOOKUP(AE10,'Time Breakdown'!$A$9:$E$655,2,1))</f>
        <v xml:space="preserve"> </v>
      </c>
      <c r="AG10" s="22"/>
      <c r="AH10" s="76">
        <f t="shared" ca="1" si="8"/>
        <v>42342.12509999999</v>
      </c>
      <c r="AI10" s="20" t="str">
        <f ca="1">IF(VLOOKUP(AH10,'Time Breakdown'!$A$9:$E$655,2,1)=VLOOKUP(AH9,'Time Breakdown'!$A$9:$E$655,2,1)," ",VLOOKUP(AH10,'Time Breakdown'!$A$9:$E$655,2,1))</f>
        <v xml:space="preserve"> </v>
      </c>
      <c r="AJ10" s="22"/>
    </row>
    <row r="11" spans="1:57" ht="15" customHeight="1">
      <c r="A11" s="76">
        <f t="shared" ca="1" si="9"/>
        <v>42331.166766666654</v>
      </c>
      <c r="B11" s="20" t="str">
        <f ca="1">IF(A11&lt;'Time Breakdown'!$A$9,"",IF(VLOOKUP(A11,'Time Breakdown'!$A$9:$E$655,2,1)=VLOOKUP(A10,'Time Breakdown'!$A$9:$E$655,2,1)," ",VLOOKUP(A11,'Time Breakdown'!$A$9:$E$655,2,1)))</f>
        <v xml:space="preserve"> </v>
      </c>
      <c r="C11" s="23"/>
      <c r="D11" s="76">
        <f t="shared" ca="1" si="10"/>
        <v>42332.166766666654</v>
      </c>
      <c r="E11" s="20" t="str">
        <f ca="1">IF(D11&lt;'Time Breakdown'!$A$9,"",IF(VLOOKUP(D11,'Time Breakdown'!$A$9:$E$655,2,1)=VLOOKUP(D10,'Time Breakdown'!$A$9:$E$655,2,1)," ",VLOOKUP(D11,'Time Breakdown'!$A$9:$E$655,2,1)))</f>
        <v xml:space="preserve"> </v>
      </c>
      <c r="F11" s="21"/>
      <c r="G11" s="76">
        <f t="shared" ca="1" si="11"/>
        <v>42333.166766666654</v>
      </c>
      <c r="H11" s="20" t="str">
        <f ca="1">IF(VLOOKUP(G11,'Time Breakdown'!$A$9:$E$655,2,1)=VLOOKUP(G10,'Time Breakdown'!$A$9:$E$655,2,1)," ",VLOOKUP(G11,'Time Breakdown'!$A$9:$E$655,2,1))</f>
        <v xml:space="preserve"> </v>
      </c>
      <c r="I11" s="21"/>
      <c r="J11" s="76">
        <f t="shared" ca="1" si="0"/>
        <v>42334.166766666654</v>
      </c>
      <c r="K11" s="20" t="str">
        <f ca="1">IF(VLOOKUP(J11,'Time Breakdown'!$A$9:$E$655,2,1)=VLOOKUP(J10,'Time Breakdown'!$A$9:$E$655,2,1)," ",VLOOKUP(J11,'Time Breakdown'!$A$9:$E$655,2,1))</f>
        <v xml:space="preserve"> </v>
      </c>
      <c r="L11" s="21"/>
      <c r="M11" s="76">
        <f t="shared" ca="1" si="1"/>
        <v>42335.166766666654</v>
      </c>
      <c r="N11" s="20" t="str">
        <f ca="1">IF(VLOOKUP(M11,'Time Breakdown'!$A$9:$E$655,2,1)=VLOOKUP(M10,'Time Breakdown'!$A$9:$E$655,2,1)," ",VLOOKUP(M11,'Time Breakdown'!$A$9:$E$655,2,1))</f>
        <v xml:space="preserve"> </v>
      </c>
      <c r="O11" s="21"/>
      <c r="P11" s="76">
        <f t="shared" ca="1" si="2"/>
        <v>42336.166766666654</v>
      </c>
      <c r="Q11" s="20" t="str">
        <f ca="1">IF(VLOOKUP(P11,'Time Breakdown'!$A$9:$E$655,2,1)=VLOOKUP(P10,'Time Breakdown'!$A$9:$E$655,2,1)," ",VLOOKUP(P11,'Time Breakdown'!$A$9:$E$655,2,1))</f>
        <v xml:space="preserve"> </v>
      </c>
      <c r="R11" s="21"/>
      <c r="S11" s="76">
        <f t="shared" ca="1" si="3"/>
        <v>42337.166766666654</v>
      </c>
      <c r="T11" s="20" t="str">
        <f ca="1">IF(VLOOKUP(S11,'Time Breakdown'!$A$9:$E$655,2,1)=VLOOKUP(S10,'Time Breakdown'!$A$9:$E$655,2,1)," ",VLOOKUP(S11,'Time Breakdown'!$A$9:$E$655,2,1))</f>
        <v xml:space="preserve"> </v>
      </c>
      <c r="U11" s="21"/>
      <c r="V11" s="214">
        <f t="shared" ca="1" si="4"/>
        <v>42338.166766666654</v>
      </c>
      <c r="W11" s="20" t="str">
        <f ca="1">IF(VLOOKUP(V11,'Time Breakdown'!$A$9:$E$655,2,1)=VLOOKUP(V10,'Time Breakdown'!$A$9:$E$655,2,1)," ",VLOOKUP(V11,'Time Breakdown'!$A$9:$E$655,2,1))</f>
        <v xml:space="preserve"> </v>
      </c>
      <c r="X11" s="21"/>
      <c r="Y11" s="76">
        <f t="shared" ca="1" si="5"/>
        <v>42339.166766666654</v>
      </c>
      <c r="Z11" s="20" t="str">
        <f ca="1">IF(VLOOKUP(Y11,'Time Breakdown'!$A$9:$E$655,2,1)=VLOOKUP(Y10,'Time Breakdown'!$A$9:$E$655,2,1)," ",VLOOKUP(Y11,'Time Breakdown'!$A$9:$E$655,2,1))</f>
        <v xml:space="preserve"> </v>
      </c>
      <c r="AA11" s="21"/>
      <c r="AB11" s="76">
        <f t="shared" ca="1" si="6"/>
        <v>42340.166766666654</v>
      </c>
      <c r="AC11" s="20" t="str">
        <f ca="1">IF(VLOOKUP(AB11,'Time Breakdown'!$A$9:$E$655,2,1)=VLOOKUP(AB10,'Time Breakdown'!$A$9:$E$655,2,1)," ",VLOOKUP(AB11,'Time Breakdown'!$A$9:$E$655,2,1))</f>
        <v xml:space="preserve"> </v>
      </c>
      <c r="AD11" s="21"/>
      <c r="AE11" s="76">
        <f t="shared" ca="1" si="7"/>
        <v>42341.166766666654</v>
      </c>
      <c r="AF11" s="20" t="str">
        <f ca="1">IF(VLOOKUP(AE11,'Time Breakdown'!$A$9:$E$655,2,1)=VLOOKUP(AE10,'Time Breakdown'!$A$9:$E$655,2,1)," ",VLOOKUP(AE11,'Time Breakdown'!$A$9:$E$655,2,1))</f>
        <v xml:space="preserve"> </v>
      </c>
      <c r="AG11" s="21"/>
      <c r="AH11" s="76">
        <f t="shared" ca="1" si="8"/>
        <v>42342.166766666654</v>
      </c>
      <c r="AI11" s="20" t="str">
        <f ca="1">IF(VLOOKUP(AH11,'Time Breakdown'!$A$9:$E$655,2,1)=VLOOKUP(AH10,'Time Breakdown'!$A$9:$E$655,2,1)," ",VLOOKUP(AH11,'Time Breakdown'!$A$9:$E$655,2,1))</f>
        <v xml:space="preserve"> </v>
      </c>
      <c r="AJ11" s="21"/>
    </row>
    <row r="12" spans="1:57" ht="15" customHeight="1">
      <c r="A12" s="76">
        <f t="shared" ca="1" si="9"/>
        <v>42331.208433333319</v>
      </c>
      <c r="B12" s="20" t="str">
        <f ca="1">IF(A12&lt;'Time Breakdown'!$A$9,"",IF(VLOOKUP(A12,'Time Breakdown'!$A$9:$E$655,2,1)=VLOOKUP(A11,'Time Breakdown'!$A$9:$E$655,2,1)," ",VLOOKUP(A12,'Time Breakdown'!$A$9:$E$655,2,1)))</f>
        <v xml:space="preserve"> </v>
      </c>
      <c r="C12" s="21"/>
      <c r="D12" s="76">
        <f t="shared" ca="1" si="10"/>
        <v>42332.208433333319</v>
      </c>
      <c r="E12" s="20" t="str">
        <f ca="1">IF(D12&lt;'Time Breakdown'!$A$9,"",IF(VLOOKUP(D12,'Time Breakdown'!$A$9:$E$655,2,1)=VLOOKUP(D11,'Time Breakdown'!$A$9:$E$655,2,1)," ",VLOOKUP(D12,'Time Breakdown'!$A$9:$E$655,2,1)))</f>
        <v xml:space="preserve"> </v>
      </c>
      <c r="F12" s="21"/>
      <c r="G12" s="76">
        <f t="shared" ca="1" si="11"/>
        <v>42333.208433333319</v>
      </c>
      <c r="H12" s="20" t="str">
        <f ca="1">IF(VLOOKUP(G12,'Time Breakdown'!$A$9:$E$655,2,1)=VLOOKUP(G11,'Time Breakdown'!$A$9:$E$655,2,1)," ",VLOOKUP(G12,'Time Breakdown'!$A$9:$E$655,2,1))</f>
        <v xml:space="preserve"> </v>
      </c>
      <c r="I12" s="21"/>
      <c r="J12" s="76">
        <f t="shared" ca="1" si="0"/>
        <v>42334.208433333319</v>
      </c>
      <c r="K12" s="20" t="str">
        <f ca="1">IF(VLOOKUP(J12,'Time Breakdown'!$A$9:$E$655,2,1)=VLOOKUP(J11,'Time Breakdown'!$A$9:$E$655,2,1)," ",VLOOKUP(J12,'Time Breakdown'!$A$9:$E$655,2,1))</f>
        <v xml:space="preserve"> </v>
      </c>
      <c r="L12" s="21"/>
      <c r="M12" s="76">
        <f t="shared" ca="1" si="1"/>
        <v>42335.208433333319</v>
      </c>
      <c r="N12" s="20" t="str">
        <f ca="1">IF(VLOOKUP(M12,'Time Breakdown'!$A$9:$E$655,2,1)=VLOOKUP(M11,'Time Breakdown'!$A$9:$E$655,2,1)," ",VLOOKUP(M12,'Time Breakdown'!$A$9:$E$655,2,1))</f>
        <v xml:space="preserve"> </v>
      </c>
      <c r="O12" s="21"/>
      <c r="P12" s="76">
        <f t="shared" ca="1" si="2"/>
        <v>42336.208433333319</v>
      </c>
      <c r="Q12" s="20" t="str">
        <f ca="1">IF(VLOOKUP(P12,'Time Breakdown'!$A$9:$E$655,2,1)=VLOOKUP(P11,'Time Breakdown'!$A$9:$E$655,2,1)," ",VLOOKUP(P12,'Time Breakdown'!$A$9:$E$655,2,1))</f>
        <v xml:space="preserve"> </v>
      </c>
      <c r="R12" s="21"/>
      <c r="S12" s="76">
        <f t="shared" ca="1" si="3"/>
        <v>42337.208433333319</v>
      </c>
      <c r="T12" s="20" t="str">
        <f ca="1">IF(VLOOKUP(S12,'Time Breakdown'!$A$9:$E$655,2,1)=VLOOKUP(S11,'Time Breakdown'!$A$9:$E$655,2,1)," ",VLOOKUP(S12,'Time Breakdown'!$A$9:$E$655,2,1))</f>
        <v xml:space="preserve"> </v>
      </c>
      <c r="U12" s="21"/>
      <c r="V12" s="214">
        <f t="shared" ca="1" si="4"/>
        <v>42338.208433333319</v>
      </c>
      <c r="W12" s="20" t="str">
        <f ca="1">IF(VLOOKUP(V12,'Time Breakdown'!$A$9:$E$655,2,1)=VLOOKUP(V11,'Time Breakdown'!$A$9:$E$655,2,1)," ",VLOOKUP(V12,'Time Breakdown'!$A$9:$E$655,2,1))</f>
        <v xml:space="preserve"> </v>
      </c>
      <c r="X12" s="21"/>
      <c r="Y12" s="76">
        <f t="shared" ca="1" si="5"/>
        <v>42339.208433333319</v>
      </c>
      <c r="Z12" s="20" t="str">
        <f ca="1">IF(VLOOKUP(Y12,'Time Breakdown'!$A$9:$E$655,2,1)=VLOOKUP(Y11,'Time Breakdown'!$A$9:$E$655,2,1)," ",VLOOKUP(Y12,'Time Breakdown'!$A$9:$E$655,2,1))</f>
        <v xml:space="preserve"> </v>
      </c>
      <c r="AA12" s="21"/>
      <c r="AB12" s="76">
        <f t="shared" ca="1" si="6"/>
        <v>42340.208433333319</v>
      </c>
      <c r="AC12" s="20" t="str">
        <f ca="1">IF(VLOOKUP(AB12,'Time Breakdown'!$A$9:$E$655,2,1)=VLOOKUP(AB11,'Time Breakdown'!$A$9:$E$655,2,1)," ",VLOOKUP(AB12,'Time Breakdown'!$A$9:$E$655,2,1))</f>
        <v xml:space="preserve"> </v>
      </c>
      <c r="AD12" s="21"/>
      <c r="AE12" s="76">
        <f t="shared" ca="1" si="7"/>
        <v>42341.208433333319</v>
      </c>
      <c r="AF12" s="20" t="str">
        <f ca="1">IF(VLOOKUP(AE12,'Time Breakdown'!$A$9:$E$655,2,1)=VLOOKUP(AE11,'Time Breakdown'!$A$9:$E$655,2,1)," ",VLOOKUP(AE12,'Time Breakdown'!$A$9:$E$655,2,1))</f>
        <v xml:space="preserve"> </v>
      </c>
      <c r="AG12" s="21"/>
      <c r="AH12" s="76">
        <f t="shared" ca="1" si="8"/>
        <v>42342.208433333319</v>
      </c>
      <c r="AI12" s="20" t="str">
        <f ca="1">IF(VLOOKUP(AH12,'Time Breakdown'!$A$9:$E$655,2,1)=VLOOKUP(AH11,'Time Breakdown'!$A$9:$E$655,2,1)," ",VLOOKUP(AH12,'Time Breakdown'!$A$9:$E$655,2,1))</f>
        <v xml:space="preserve"> </v>
      </c>
      <c r="AJ12" s="21"/>
    </row>
    <row r="13" spans="1:57" ht="15" customHeight="1">
      <c r="A13" s="76">
        <f t="shared" ca="1" si="9"/>
        <v>42331.250099999983</v>
      </c>
      <c r="B13" s="20" t="str">
        <f ca="1">IF(A13&lt;'Time Breakdown'!$A$9,"",IF(VLOOKUP(A13,'Time Breakdown'!$A$9:$E$655,2,1)=VLOOKUP(A12,'Time Breakdown'!$A$9:$E$655,2,1)," ",VLOOKUP(A13,'Time Breakdown'!$A$9:$E$655,2,1)))</f>
        <v xml:space="preserve"> </v>
      </c>
      <c r="C13" s="21"/>
      <c r="D13" s="76">
        <f t="shared" ca="1" si="10"/>
        <v>42332.250099999983</v>
      </c>
      <c r="E13" s="20" t="str">
        <f ca="1">IF(D13&lt;'Time Breakdown'!$A$9,"",IF(VLOOKUP(D13,'Time Breakdown'!$A$9:$E$655,2,1)=VLOOKUP(D12,'Time Breakdown'!$A$9:$E$655,2,1)," ",VLOOKUP(D13,'Time Breakdown'!$A$9:$E$655,2,1)))</f>
        <v xml:space="preserve"> </v>
      </c>
      <c r="F13" s="21"/>
      <c r="G13" s="76">
        <f t="shared" ca="1" si="11"/>
        <v>42333.250099999983</v>
      </c>
      <c r="H13" s="20" t="str">
        <f ca="1">IF(VLOOKUP(G13,'Time Breakdown'!$A$9:$E$655,2,1)=VLOOKUP(G12,'Time Breakdown'!$A$9:$E$655,2,1)," ",VLOOKUP(G13,'Time Breakdown'!$A$9:$E$655,2,1))</f>
        <v xml:space="preserve"> </v>
      </c>
      <c r="I13" s="21"/>
      <c r="J13" s="76">
        <f t="shared" ca="1" si="0"/>
        <v>42334.250099999983</v>
      </c>
      <c r="K13" s="20" t="str">
        <f ca="1">IF(VLOOKUP(J13,'Time Breakdown'!$A$9:$E$655,2,1)=VLOOKUP(J12,'Time Breakdown'!$A$9:$E$655,2,1)," ",VLOOKUP(J13,'Time Breakdown'!$A$9:$E$655,2,1))</f>
        <v xml:space="preserve"> </v>
      </c>
      <c r="L13" s="21"/>
      <c r="M13" s="76">
        <f t="shared" ca="1" si="1"/>
        <v>42335.250099999983</v>
      </c>
      <c r="N13" s="20" t="str">
        <f ca="1">IF(VLOOKUP(M13,'Time Breakdown'!$A$9:$E$655,2,1)=VLOOKUP(M12,'Time Breakdown'!$A$9:$E$655,2,1)," ",VLOOKUP(M13,'Time Breakdown'!$A$9:$E$655,2,1))</f>
        <v xml:space="preserve"> </v>
      </c>
      <c r="O13" s="21"/>
      <c r="P13" s="76">
        <f t="shared" ca="1" si="2"/>
        <v>42336.250099999983</v>
      </c>
      <c r="Q13" s="20" t="str">
        <f ca="1">IF(VLOOKUP(P13,'Time Breakdown'!$A$9:$E$655,2,1)=VLOOKUP(P12,'Time Breakdown'!$A$9:$E$655,2,1)," ",VLOOKUP(P13,'Time Breakdown'!$A$9:$E$655,2,1))</f>
        <v xml:space="preserve"> </v>
      </c>
      <c r="R13" s="21"/>
      <c r="S13" s="76">
        <f t="shared" ca="1" si="3"/>
        <v>42337.250099999983</v>
      </c>
      <c r="T13" s="20" t="str">
        <f ca="1">IF(VLOOKUP(S13,'Time Breakdown'!$A$9:$E$655,2,1)=VLOOKUP(S12,'Time Breakdown'!$A$9:$E$655,2,1)," ",VLOOKUP(S13,'Time Breakdown'!$A$9:$E$655,2,1))</f>
        <v xml:space="preserve"> </v>
      </c>
      <c r="U13" s="21"/>
      <c r="V13" s="214">
        <f t="shared" ca="1" si="4"/>
        <v>42338.250099999983</v>
      </c>
      <c r="W13" s="20" t="str">
        <f ca="1">IF(VLOOKUP(V13,'Time Breakdown'!$A$9:$E$655,2,1)=VLOOKUP(V12,'Time Breakdown'!$A$9:$E$655,2,1)," ",VLOOKUP(V13,'Time Breakdown'!$A$9:$E$655,2,1))</f>
        <v xml:space="preserve"> </v>
      </c>
      <c r="X13" s="21"/>
      <c r="Y13" s="76">
        <f t="shared" ca="1" si="5"/>
        <v>42339.250099999983</v>
      </c>
      <c r="Z13" s="20" t="str">
        <f ca="1">IF(VLOOKUP(Y13,'Time Breakdown'!$A$9:$E$655,2,1)=VLOOKUP(Y12,'Time Breakdown'!$A$9:$E$655,2,1)," ",VLOOKUP(Y13,'Time Breakdown'!$A$9:$E$655,2,1))</f>
        <v xml:space="preserve"> </v>
      </c>
      <c r="AA13" s="21"/>
      <c r="AB13" s="76">
        <f t="shared" ca="1" si="6"/>
        <v>42340.250099999983</v>
      </c>
      <c r="AC13" s="20" t="str">
        <f ca="1">IF(VLOOKUP(AB13,'Time Breakdown'!$A$9:$E$655,2,1)=VLOOKUP(AB12,'Time Breakdown'!$A$9:$E$655,2,1)," ",VLOOKUP(AB13,'Time Breakdown'!$A$9:$E$655,2,1))</f>
        <v xml:space="preserve"> </v>
      </c>
      <c r="AD13" s="21"/>
      <c r="AE13" s="76">
        <f t="shared" ca="1" si="7"/>
        <v>42341.250099999983</v>
      </c>
      <c r="AF13" s="20" t="str">
        <f ca="1">IF(VLOOKUP(AE13,'Time Breakdown'!$A$9:$E$655,2,1)=VLOOKUP(AE12,'Time Breakdown'!$A$9:$E$655,2,1)," ",VLOOKUP(AE13,'Time Breakdown'!$A$9:$E$655,2,1))</f>
        <v xml:space="preserve"> </v>
      </c>
      <c r="AG13" s="21"/>
      <c r="AH13" s="76">
        <f t="shared" ca="1" si="8"/>
        <v>42342.250099999983</v>
      </c>
      <c r="AI13" s="20" t="str">
        <f ca="1">IF(VLOOKUP(AH13,'Time Breakdown'!$A$9:$E$655,2,1)=VLOOKUP(AH12,'Time Breakdown'!$A$9:$E$655,2,1)," ",VLOOKUP(AH13,'Time Breakdown'!$A$9:$E$655,2,1))</f>
        <v xml:space="preserve"> </v>
      </c>
      <c r="AJ13" s="21"/>
    </row>
    <row r="14" spans="1:57" ht="15" customHeight="1">
      <c r="A14" s="76">
        <f t="shared" ca="1" si="9"/>
        <v>42331.291766666647</v>
      </c>
      <c r="B14" s="20" t="str">
        <f ca="1">IF(A14&lt;'Time Breakdown'!$A$9,"",IF(VLOOKUP(A14,'Time Breakdown'!$A$9:$E$655,2,1)=VLOOKUP(A13,'Time Breakdown'!$A$9:$E$655,2,1)," ",VLOOKUP(A14,'Time Breakdown'!$A$9:$E$655,2,1)))</f>
        <v xml:space="preserve"> </v>
      </c>
      <c r="C14" s="21"/>
      <c r="D14" s="76">
        <f t="shared" ca="1" si="10"/>
        <v>42332.291766666647</v>
      </c>
      <c r="E14" s="20" t="str">
        <f ca="1">IF(D14&lt;'Time Breakdown'!$A$9,"",IF(VLOOKUP(D14,'Time Breakdown'!$A$9:$E$655,2,1)=VLOOKUP(D13,'Time Breakdown'!$A$9:$E$655,2,1)," ",VLOOKUP(D14,'Time Breakdown'!$A$9:$E$655,2,1)))</f>
        <v xml:space="preserve"> </v>
      </c>
      <c r="F14" s="21"/>
      <c r="G14" s="76">
        <f t="shared" ca="1" si="11"/>
        <v>42333.291766666647</v>
      </c>
      <c r="H14" s="20" t="str">
        <f ca="1">IF(VLOOKUP(G14,'Time Breakdown'!$A$9:$E$655,2,1)=VLOOKUP(G13,'Time Breakdown'!$A$9:$E$655,2,1)," ",VLOOKUP(G14,'Time Breakdown'!$A$9:$E$655,2,1))</f>
        <v xml:space="preserve"> </v>
      </c>
      <c r="I14" s="21"/>
      <c r="J14" s="76">
        <f t="shared" ca="1" si="0"/>
        <v>42334.291766666647</v>
      </c>
      <c r="K14" s="20" t="str">
        <f ca="1">IF(VLOOKUP(J14,'Time Breakdown'!$A$9:$E$655,2,1)=VLOOKUP(J13,'Time Breakdown'!$A$9:$E$655,2,1)," ",VLOOKUP(J14,'Time Breakdown'!$A$9:$E$655,2,1))</f>
        <v xml:space="preserve"> </v>
      </c>
      <c r="L14" s="21"/>
      <c r="M14" s="76">
        <f t="shared" ca="1" si="1"/>
        <v>42335.291766666647</v>
      </c>
      <c r="N14" s="20" t="str">
        <f ca="1">IF(VLOOKUP(M14,'Time Breakdown'!$A$9:$E$655,2,1)=VLOOKUP(M13,'Time Breakdown'!$A$9:$E$655,2,1)," ",VLOOKUP(M14,'Time Breakdown'!$A$9:$E$655,2,1))</f>
        <v xml:space="preserve"> </v>
      </c>
      <c r="O14" s="21"/>
      <c r="P14" s="76">
        <f t="shared" ca="1" si="2"/>
        <v>42336.291766666647</v>
      </c>
      <c r="Q14" s="20" t="str">
        <f ca="1">IF(VLOOKUP(P14,'Time Breakdown'!$A$9:$E$655,2,1)=VLOOKUP(P13,'Time Breakdown'!$A$9:$E$655,2,1)," ",VLOOKUP(P14,'Time Breakdown'!$A$9:$E$655,2,1))</f>
        <v xml:space="preserve"> </v>
      </c>
      <c r="R14" s="21"/>
      <c r="S14" s="76">
        <f t="shared" ca="1" si="3"/>
        <v>42337.291766666647</v>
      </c>
      <c r="T14" s="20" t="str">
        <f ca="1">IF(VLOOKUP(S14,'Time Breakdown'!$A$9:$E$655,2,1)=VLOOKUP(S13,'Time Breakdown'!$A$9:$E$655,2,1)," ",VLOOKUP(S14,'Time Breakdown'!$A$9:$E$655,2,1))</f>
        <v xml:space="preserve"> </v>
      </c>
      <c r="U14" s="21"/>
      <c r="V14" s="214">
        <f t="shared" ca="1" si="4"/>
        <v>42338.291766666647</v>
      </c>
      <c r="W14" s="20" t="str">
        <f ca="1">IF(VLOOKUP(V14,'Time Breakdown'!$A$9:$E$655,2,1)=VLOOKUP(V13,'Time Breakdown'!$A$9:$E$655,2,1)," ",VLOOKUP(V14,'Time Breakdown'!$A$9:$E$655,2,1))</f>
        <v xml:space="preserve"> </v>
      </c>
      <c r="X14" s="21"/>
      <c r="Y14" s="76">
        <f t="shared" ca="1" si="5"/>
        <v>42339.291766666647</v>
      </c>
      <c r="Z14" s="20" t="str">
        <f ca="1">IF(VLOOKUP(Y14,'Time Breakdown'!$A$9:$E$655,2,1)=VLOOKUP(Y13,'Time Breakdown'!$A$9:$E$655,2,1)," ",VLOOKUP(Y14,'Time Breakdown'!$A$9:$E$655,2,1))</f>
        <v xml:space="preserve"> </v>
      </c>
      <c r="AA14" s="21"/>
      <c r="AB14" s="76">
        <f t="shared" ca="1" si="6"/>
        <v>42340.291766666647</v>
      </c>
      <c r="AC14" s="20" t="str">
        <f ca="1">IF(VLOOKUP(AB14,'Time Breakdown'!$A$9:$E$655,2,1)=VLOOKUP(AB13,'Time Breakdown'!$A$9:$E$655,2,1)," ",VLOOKUP(AB14,'Time Breakdown'!$A$9:$E$655,2,1))</f>
        <v xml:space="preserve"> </v>
      </c>
      <c r="AD14" s="21"/>
      <c r="AE14" s="76">
        <f t="shared" ca="1" si="7"/>
        <v>42341.291766666647</v>
      </c>
      <c r="AF14" s="20" t="str">
        <f ca="1">IF(VLOOKUP(AE14,'Time Breakdown'!$A$9:$E$655,2,1)=VLOOKUP(AE13,'Time Breakdown'!$A$9:$E$655,2,1)," ",VLOOKUP(AE14,'Time Breakdown'!$A$9:$E$655,2,1))</f>
        <v xml:space="preserve"> </v>
      </c>
      <c r="AG14" s="21"/>
      <c r="AH14" s="76">
        <f t="shared" ca="1" si="8"/>
        <v>42342.291766666647</v>
      </c>
      <c r="AI14" s="20" t="str">
        <f ca="1">IF(VLOOKUP(AH14,'Time Breakdown'!$A$9:$E$655,2,1)=VLOOKUP(AH13,'Time Breakdown'!$A$9:$E$655,2,1)," ",VLOOKUP(AH14,'Time Breakdown'!$A$9:$E$655,2,1))</f>
        <v xml:space="preserve"> </v>
      </c>
      <c r="AJ14" s="21"/>
    </row>
    <row r="15" spans="1:57" ht="15" customHeight="1">
      <c r="A15" s="76">
        <f t="shared" ca="1" si="9"/>
        <v>42331.333433333311</v>
      </c>
      <c r="B15" s="20" t="str">
        <f ca="1">IF(A15&lt;'Time Breakdown'!$A$9,"",IF(VLOOKUP(A15,'Time Breakdown'!$A$9:$E$655,2,1)=VLOOKUP(A14,'Time Breakdown'!$A$9:$E$655,2,1)," ",VLOOKUP(A15,'Time Breakdown'!$A$9:$E$655,2,1)))</f>
        <v xml:space="preserve"> </v>
      </c>
      <c r="C15" s="21"/>
      <c r="D15" s="76">
        <f t="shared" ca="1" si="10"/>
        <v>42332.333433333311</v>
      </c>
      <c r="E15" s="20" t="str">
        <f ca="1">IF(D15&lt;'Time Breakdown'!$A$9,"",IF(VLOOKUP(D15,'Time Breakdown'!$A$9:$E$655,2,1)=VLOOKUP(D14,'Time Breakdown'!$A$9:$E$655,2,1)," ",VLOOKUP(D15,'Time Breakdown'!$A$9:$E$655,2,1)))</f>
        <v xml:space="preserve"> </v>
      </c>
      <c r="F15" s="21"/>
      <c r="G15" s="76">
        <f t="shared" ca="1" si="11"/>
        <v>42333.333433333311</v>
      </c>
      <c r="H15" s="20" t="str">
        <f ca="1">IF(VLOOKUP(G15,'Time Breakdown'!$A$9:$E$655,2,1)=VLOOKUP(G14,'Time Breakdown'!$A$9:$E$655,2,1)," ",VLOOKUP(G15,'Time Breakdown'!$A$9:$E$655,2,1))</f>
        <v xml:space="preserve"> </v>
      </c>
      <c r="I15" s="21"/>
      <c r="J15" s="76">
        <f t="shared" ca="1" si="0"/>
        <v>42334.333433333311</v>
      </c>
      <c r="K15" s="20" t="str">
        <f ca="1">IF(VLOOKUP(J15,'Time Breakdown'!$A$9:$E$655,2,1)=VLOOKUP(J14,'Time Breakdown'!$A$9:$E$655,2,1)," ",VLOOKUP(J15,'Time Breakdown'!$A$9:$E$655,2,1))</f>
        <v xml:space="preserve"> </v>
      </c>
      <c r="L15" s="21"/>
      <c r="M15" s="76">
        <f t="shared" ca="1" si="1"/>
        <v>42335.333433333311</v>
      </c>
      <c r="N15" s="20" t="str">
        <f ca="1">IF(VLOOKUP(M15,'Time Breakdown'!$A$9:$E$655,2,1)=VLOOKUP(M14,'Time Breakdown'!$A$9:$E$655,2,1)," ",VLOOKUP(M15,'Time Breakdown'!$A$9:$E$655,2,1))</f>
        <v xml:space="preserve"> </v>
      </c>
      <c r="O15" s="21"/>
      <c r="P15" s="76">
        <f t="shared" ca="1" si="2"/>
        <v>42336.333433333311</v>
      </c>
      <c r="Q15" s="20" t="str">
        <f ca="1">IF(VLOOKUP(P15,'Time Breakdown'!$A$9:$E$655,2,1)=VLOOKUP(P14,'Time Breakdown'!$A$9:$E$655,2,1)," ",VLOOKUP(P15,'Time Breakdown'!$A$9:$E$655,2,1))</f>
        <v xml:space="preserve"> </v>
      </c>
      <c r="R15" s="21"/>
      <c r="S15" s="76">
        <f t="shared" ca="1" si="3"/>
        <v>42337.333433333311</v>
      </c>
      <c r="T15" s="20" t="str">
        <f ca="1">IF(VLOOKUP(S15,'Time Breakdown'!$A$9:$E$655,2,1)=VLOOKUP(S14,'Time Breakdown'!$A$9:$E$655,2,1)," ",VLOOKUP(S15,'Time Breakdown'!$A$9:$E$655,2,1))</f>
        <v xml:space="preserve"> </v>
      </c>
      <c r="U15" s="21"/>
      <c r="V15" s="214">
        <f t="shared" ca="1" si="4"/>
        <v>42338.333433333311</v>
      </c>
      <c r="W15" s="20" t="str">
        <f ca="1">IF(VLOOKUP(V15,'Time Breakdown'!$A$9:$E$655,2,1)=VLOOKUP(V14,'Time Breakdown'!$A$9:$E$655,2,1)," ",VLOOKUP(V15,'Time Breakdown'!$A$9:$E$655,2,1))</f>
        <v xml:space="preserve"> </v>
      </c>
      <c r="X15" s="21"/>
      <c r="Y15" s="76">
        <f t="shared" ca="1" si="5"/>
        <v>42339.333433333311</v>
      </c>
      <c r="Z15" s="20" t="str">
        <f ca="1">IF(VLOOKUP(Y15,'Time Breakdown'!$A$9:$E$655,2,1)=VLOOKUP(Y14,'Time Breakdown'!$A$9:$E$655,2,1)," ",VLOOKUP(Y15,'Time Breakdown'!$A$9:$E$655,2,1))</f>
        <v xml:space="preserve"> </v>
      </c>
      <c r="AA15" s="21"/>
      <c r="AB15" s="76">
        <f t="shared" ca="1" si="6"/>
        <v>42340.333433333311</v>
      </c>
      <c r="AC15" s="20" t="str">
        <f ca="1">IF(VLOOKUP(AB15,'Time Breakdown'!$A$9:$E$655,2,1)=VLOOKUP(AB14,'Time Breakdown'!$A$9:$E$655,2,1)," ",VLOOKUP(AB15,'Time Breakdown'!$A$9:$E$655,2,1))</f>
        <v xml:space="preserve"> </v>
      </c>
      <c r="AD15" s="21"/>
      <c r="AE15" s="76">
        <f t="shared" ca="1" si="7"/>
        <v>42341.333433333311</v>
      </c>
      <c r="AF15" s="20" t="str">
        <f ca="1">IF(VLOOKUP(AE15,'Time Breakdown'!$A$9:$E$655,2,1)=VLOOKUP(AE14,'Time Breakdown'!$A$9:$E$655,2,1)," ",VLOOKUP(AE15,'Time Breakdown'!$A$9:$E$655,2,1))</f>
        <v xml:space="preserve"> </v>
      </c>
      <c r="AG15" s="21"/>
      <c r="AH15" s="76">
        <f t="shared" ca="1" si="8"/>
        <v>42342.333433333311</v>
      </c>
      <c r="AI15" s="20" t="str">
        <f ca="1">IF(VLOOKUP(AH15,'Time Breakdown'!$A$9:$E$655,2,1)=VLOOKUP(AH14,'Time Breakdown'!$A$9:$E$655,2,1)," ",VLOOKUP(AH15,'Time Breakdown'!$A$9:$E$655,2,1))</f>
        <v xml:space="preserve"> </v>
      </c>
      <c r="AJ15" s="21"/>
    </row>
    <row r="16" spans="1:57" ht="15" customHeight="1">
      <c r="A16" s="76">
        <f t="shared" ca="1" si="9"/>
        <v>42331.375099999976</v>
      </c>
      <c r="B16" s="20" t="str">
        <f ca="1">IF(A16&lt;'Time Breakdown'!$A$9,"",IF(VLOOKUP(A16,'Time Breakdown'!$A$9:$E$655,2,1)=VLOOKUP(A15,'Time Breakdown'!$A$9:$E$655,2,1)," ",VLOOKUP(A16,'Time Breakdown'!$A$9:$E$655,2,1)))</f>
        <v xml:space="preserve"> </v>
      </c>
      <c r="C16" s="21"/>
      <c r="D16" s="76">
        <f t="shared" ca="1" si="10"/>
        <v>42332.375099999976</v>
      </c>
      <c r="E16" s="20" t="str">
        <f ca="1">IF(D16&lt;'Time Breakdown'!$A$9,"",IF(VLOOKUP(D16,'Time Breakdown'!$A$9:$E$655,2,1)=VLOOKUP(D15,'Time Breakdown'!$A$9:$E$655,2,1)," ",VLOOKUP(D16,'Time Breakdown'!$A$9:$E$655,2,1)))</f>
        <v xml:space="preserve"> </v>
      </c>
      <c r="F16" s="21"/>
      <c r="G16" s="76">
        <f t="shared" ca="1" si="11"/>
        <v>42333.375099999976</v>
      </c>
      <c r="H16" s="20" t="str">
        <f ca="1">IF(VLOOKUP(G16,'Time Breakdown'!$A$9:$E$655,2,1)=VLOOKUP(G15,'Time Breakdown'!$A$9:$E$655,2,1)," ",VLOOKUP(G16,'Time Breakdown'!$A$9:$E$655,2,1))</f>
        <v xml:space="preserve"> </v>
      </c>
      <c r="I16" s="21"/>
      <c r="J16" s="76">
        <f t="shared" ca="1" si="0"/>
        <v>42334.375099999976</v>
      </c>
      <c r="K16" s="20" t="str">
        <f ca="1">IF(VLOOKUP(J16,'Time Breakdown'!$A$9:$E$655,2,1)=VLOOKUP(J15,'Time Breakdown'!$A$9:$E$655,2,1)," ",VLOOKUP(J16,'Time Breakdown'!$A$9:$E$655,2,1))</f>
        <v xml:space="preserve"> </v>
      </c>
      <c r="L16" s="21"/>
      <c r="M16" s="76">
        <f t="shared" ca="1" si="1"/>
        <v>42335.375099999976</v>
      </c>
      <c r="N16" s="20" t="str">
        <f ca="1">IF(VLOOKUP(M16,'Time Breakdown'!$A$9:$E$655,2,1)=VLOOKUP(M15,'Time Breakdown'!$A$9:$E$655,2,1)," ",VLOOKUP(M16,'Time Breakdown'!$A$9:$E$655,2,1))</f>
        <v xml:space="preserve"> </v>
      </c>
      <c r="O16" s="21"/>
      <c r="P16" s="76">
        <f t="shared" ca="1" si="2"/>
        <v>42336.375099999976</v>
      </c>
      <c r="Q16" s="20" t="str">
        <f ca="1">IF(VLOOKUP(P16,'Time Breakdown'!$A$9:$E$655,2,1)=VLOOKUP(P15,'Time Breakdown'!$A$9:$E$655,2,1)," ",VLOOKUP(P16,'Time Breakdown'!$A$9:$E$655,2,1))</f>
        <v xml:space="preserve"> </v>
      </c>
      <c r="R16" s="21"/>
      <c r="S16" s="76">
        <f t="shared" ca="1" si="3"/>
        <v>42337.375099999976</v>
      </c>
      <c r="T16" s="20" t="str">
        <f ca="1">IF(VLOOKUP(S16,'Time Breakdown'!$A$9:$E$655,2,1)=VLOOKUP(S15,'Time Breakdown'!$A$9:$E$655,2,1)," ",VLOOKUP(S16,'Time Breakdown'!$A$9:$E$655,2,1))</f>
        <v xml:space="preserve"> </v>
      </c>
      <c r="U16" s="21"/>
      <c r="V16" s="214">
        <f t="shared" ca="1" si="4"/>
        <v>42338.375099999976</v>
      </c>
      <c r="W16" s="20" t="str">
        <f ca="1">IF(VLOOKUP(V16,'Time Breakdown'!$A$9:$E$655,2,1)=VLOOKUP(V15,'Time Breakdown'!$A$9:$E$655,2,1)," ",VLOOKUP(V16,'Time Breakdown'!$A$9:$E$655,2,1))</f>
        <v xml:space="preserve"> </v>
      </c>
      <c r="X16" s="21"/>
      <c r="Y16" s="76">
        <f t="shared" ca="1" si="5"/>
        <v>42339.375099999976</v>
      </c>
      <c r="Z16" s="20" t="str">
        <f ca="1">IF(VLOOKUP(Y16,'Time Breakdown'!$A$9:$E$655,2,1)=VLOOKUP(Y15,'Time Breakdown'!$A$9:$E$655,2,1)," ",VLOOKUP(Y16,'Time Breakdown'!$A$9:$E$655,2,1))</f>
        <v xml:space="preserve"> </v>
      </c>
      <c r="AA16" s="21"/>
      <c r="AB16" s="76">
        <f t="shared" ca="1" si="6"/>
        <v>42340.375099999976</v>
      </c>
      <c r="AC16" s="20" t="str">
        <f ca="1">IF(VLOOKUP(AB16,'Time Breakdown'!$A$9:$E$655,2,1)=VLOOKUP(AB15,'Time Breakdown'!$A$9:$E$655,2,1)," ",VLOOKUP(AB16,'Time Breakdown'!$A$9:$E$655,2,1))</f>
        <v xml:space="preserve"> </v>
      </c>
      <c r="AD16" s="21"/>
      <c r="AE16" s="76">
        <f t="shared" ca="1" si="7"/>
        <v>42341.375099999976</v>
      </c>
      <c r="AF16" s="20" t="str">
        <f ca="1">IF(VLOOKUP(AE16,'Time Breakdown'!$A$9:$E$655,2,1)=VLOOKUP(AE15,'Time Breakdown'!$A$9:$E$655,2,1)," ",VLOOKUP(AE16,'Time Breakdown'!$A$9:$E$655,2,1))</f>
        <v xml:space="preserve"> </v>
      </c>
      <c r="AG16" s="21"/>
      <c r="AH16" s="76">
        <f t="shared" ca="1" si="8"/>
        <v>42342.375099999976</v>
      </c>
      <c r="AI16" s="20" t="str">
        <f ca="1">IF(VLOOKUP(AH16,'Time Breakdown'!$A$9:$E$655,2,1)=VLOOKUP(AH15,'Time Breakdown'!$A$9:$E$655,2,1)," ",VLOOKUP(AH16,'Time Breakdown'!$A$9:$E$655,2,1))</f>
        <v xml:space="preserve"> </v>
      </c>
      <c r="AJ16" s="21"/>
    </row>
    <row r="17" spans="1:36" ht="15" customHeight="1">
      <c r="A17" s="76">
        <f t="shared" ca="1" si="9"/>
        <v>42331.41676666664</v>
      </c>
      <c r="B17" s="20" t="str">
        <f ca="1">IF(A17&lt;'Time Breakdown'!$A$9,"",IF(VLOOKUP(A17,'Time Breakdown'!$A$9:$E$655,2,1)=VLOOKUP(A16,'Time Breakdown'!$A$9:$E$655,2,1)," ",VLOOKUP(A17,'Time Breakdown'!$A$9:$E$655,2,1)))</f>
        <v xml:space="preserve"> </v>
      </c>
      <c r="C17" s="21"/>
      <c r="D17" s="76">
        <f t="shared" ca="1" si="10"/>
        <v>42332.41676666664</v>
      </c>
      <c r="E17" s="20" t="str">
        <f ca="1">IF(D17&lt;'Time Breakdown'!$A$9,"",IF(VLOOKUP(D17,'Time Breakdown'!$A$9:$E$655,2,1)=VLOOKUP(D16,'Time Breakdown'!$A$9:$E$655,2,1)," ",VLOOKUP(D17,'Time Breakdown'!$A$9:$E$655,2,1)))</f>
        <v xml:space="preserve"> </v>
      </c>
      <c r="F17" s="21"/>
      <c r="G17" s="76">
        <f t="shared" ca="1" si="11"/>
        <v>42333.41676666664</v>
      </c>
      <c r="H17" s="20" t="str">
        <f ca="1">IF(VLOOKUP(G17,'Time Breakdown'!$A$9:$E$655,2,1)=VLOOKUP(G16,'Time Breakdown'!$A$9:$E$655,2,1)," ",VLOOKUP(G17,'Time Breakdown'!$A$9:$E$655,2,1))</f>
        <v xml:space="preserve"> </v>
      </c>
      <c r="I17" s="21"/>
      <c r="J17" s="76">
        <f t="shared" ca="1" si="0"/>
        <v>42334.41676666664</v>
      </c>
      <c r="K17" s="20" t="str">
        <f ca="1">IF(VLOOKUP(J17,'Time Breakdown'!$A$9:$E$655,2,1)=VLOOKUP(J16,'Time Breakdown'!$A$9:$E$655,2,1)," ",VLOOKUP(J17,'Time Breakdown'!$A$9:$E$655,2,1))</f>
        <v xml:space="preserve"> </v>
      </c>
      <c r="L17" s="21"/>
      <c r="M17" s="76">
        <f t="shared" ca="1" si="1"/>
        <v>42335.41676666664</v>
      </c>
      <c r="N17" s="20" t="str">
        <f ca="1">IF(VLOOKUP(M17,'Time Breakdown'!$A$9:$E$655,2,1)=VLOOKUP(M16,'Time Breakdown'!$A$9:$E$655,2,1)," ",VLOOKUP(M17,'Time Breakdown'!$A$9:$E$655,2,1))</f>
        <v xml:space="preserve"> </v>
      </c>
      <c r="O17" s="21"/>
      <c r="P17" s="76">
        <f t="shared" ca="1" si="2"/>
        <v>42336.41676666664</v>
      </c>
      <c r="Q17" s="20" t="str">
        <f ca="1">IF(VLOOKUP(P17,'Time Breakdown'!$A$9:$E$655,2,1)=VLOOKUP(P16,'Time Breakdown'!$A$9:$E$655,2,1)," ",VLOOKUP(P17,'Time Breakdown'!$A$9:$E$655,2,1))</f>
        <v xml:space="preserve"> </v>
      </c>
      <c r="R17" s="21"/>
      <c r="S17" s="76">
        <f t="shared" ca="1" si="3"/>
        <v>42337.41676666664</v>
      </c>
      <c r="T17" s="20" t="str">
        <f ca="1">IF(VLOOKUP(S17,'Time Breakdown'!$A$9:$E$655,2,1)=VLOOKUP(S16,'Time Breakdown'!$A$9:$E$655,2,1)," ",VLOOKUP(S17,'Time Breakdown'!$A$9:$E$655,2,1))</f>
        <v xml:space="preserve"> </v>
      </c>
      <c r="U17" s="21"/>
      <c r="V17" s="214">
        <f t="shared" ca="1" si="4"/>
        <v>42338.41676666664</v>
      </c>
      <c r="W17" s="20" t="str">
        <f ca="1">IF(VLOOKUP(V17,'Time Breakdown'!$A$9:$E$655,2,1)=VLOOKUP(V16,'Time Breakdown'!$A$9:$E$655,2,1)," ",VLOOKUP(V17,'Time Breakdown'!$A$9:$E$655,2,1))</f>
        <v xml:space="preserve"> </v>
      </c>
      <c r="X17" s="21"/>
      <c r="Y17" s="76">
        <f t="shared" ca="1" si="5"/>
        <v>42339.41676666664</v>
      </c>
      <c r="Z17" s="20" t="str">
        <f ca="1">IF(VLOOKUP(Y17,'Time Breakdown'!$A$9:$E$655,2,1)=VLOOKUP(Y16,'Time Breakdown'!$A$9:$E$655,2,1)," ",VLOOKUP(Y17,'Time Breakdown'!$A$9:$E$655,2,1))</f>
        <v xml:space="preserve"> </v>
      </c>
      <c r="AA17" s="21"/>
      <c r="AB17" s="76">
        <f t="shared" ca="1" si="6"/>
        <v>42340.41676666664</v>
      </c>
      <c r="AC17" s="20" t="str">
        <f ca="1">IF(VLOOKUP(AB17,'Time Breakdown'!$A$9:$E$655,2,1)=VLOOKUP(AB16,'Time Breakdown'!$A$9:$E$655,2,1)," ",VLOOKUP(AB17,'Time Breakdown'!$A$9:$E$655,2,1))</f>
        <v xml:space="preserve"> </v>
      </c>
      <c r="AD17" s="21"/>
      <c r="AE17" s="76">
        <f t="shared" ca="1" si="7"/>
        <v>42341.41676666664</v>
      </c>
      <c r="AF17" s="20" t="str">
        <f ca="1">IF(VLOOKUP(AE17,'Time Breakdown'!$A$9:$E$655,2,1)=VLOOKUP(AE16,'Time Breakdown'!$A$9:$E$655,2,1)," ",VLOOKUP(AE17,'Time Breakdown'!$A$9:$E$655,2,1))</f>
        <v xml:space="preserve"> </v>
      </c>
      <c r="AG17" s="21"/>
      <c r="AH17" s="76">
        <f t="shared" ca="1" si="8"/>
        <v>42342.41676666664</v>
      </c>
      <c r="AI17" s="20" t="str">
        <f ca="1">IF(VLOOKUP(AH17,'Time Breakdown'!$A$9:$E$655,2,1)=VLOOKUP(AH16,'Time Breakdown'!$A$9:$E$655,2,1)," ",VLOOKUP(AH17,'Time Breakdown'!$A$9:$E$655,2,1))</f>
        <v xml:space="preserve"> </v>
      </c>
      <c r="AJ17" s="21"/>
    </row>
    <row r="18" spans="1:36" ht="15" customHeight="1">
      <c r="A18" s="76">
        <f t="shared" ca="1" si="9"/>
        <v>42331.458433333304</v>
      </c>
      <c r="B18" s="20" t="str">
        <f ca="1">IF(A18&lt;'Time Breakdown'!$A$9,"",IF(VLOOKUP(A18,'Time Breakdown'!$A$9:$E$655,2,1)=VLOOKUP(A17,'Time Breakdown'!$A$9:$E$655,2,1)," ",VLOOKUP(A18,'Time Breakdown'!$A$9:$E$655,2,1)))</f>
        <v xml:space="preserve"> </v>
      </c>
      <c r="C18" s="21"/>
      <c r="D18" s="76">
        <f t="shared" ca="1" si="10"/>
        <v>42332.458433333304</v>
      </c>
      <c r="E18" s="20" t="str">
        <f ca="1">IF(D18&lt;'Time Breakdown'!$A$9,"",IF(VLOOKUP(D18,'Time Breakdown'!$A$9:$E$655,2,1)=VLOOKUP(D17,'Time Breakdown'!$A$9:$E$655,2,1)," ",VLOOKUP(D18,'Time Breakdown'!$A$9:$E$655,2,1)))</f>
        <v xml:space="preserve"> </v>
      </c>
      <c r="F18" s="21"/>
      <c r="G18" s="76">
        <f t="shared" ca="1" si="11"/>
        <v>42333.458433333304</v>
      </c>
      <c r="H18" s="20" t="str">
        <f ca="1">IF(VLOOKUP(G18,'Time Breakdown'!$A$9:$E$655,2,1)=VLOOKUP(G17,'Time Breakdown'!$A$9:$E$655,2,1)," ",VLOOKUP(G18,'Time Breakdown'!$A$9:$E$655,2,1))</f>
        <v xml:space="preserve"> </v>
      </c>
      <c r="I18" s="21"/>
      <c r="J18" s="76">
        <f t="shared" ca="1" si="0"/>
        <v>42334.458433333304</v>
      </c>
      <c r="K18" s="20" t="str">
        <f ca="1">IF(VLOOKUP(J18,'Time Breakdown'!$A$9:$E$655,2,1)=VLOOKUP(J17,'Time Breakdown'!$A$9:$E$655,2,1)," ",VLOOKUP(J18,'Time Breakdown'!$A$9:$E$655,2,1))</f>
        <v xml:space="preserve"> </v>
      </c>
      <c r="L18" s="21"/>
      <c r="M18" s="76">
        <f t="shared" ca="1" si="1"/>
        <v>42335.458433333304</v>
      </c>
      <c r="N18" s="20" t="str">
        <f ca="1">IF(VLOOKUP(M18,'Time Breakdown'!$A$9:$E$655,2,1)=VLOOKUP(M17,'Time Breakdown'!$A$9:$E$655,2,1)," ",VLOOKUP(M18,'Time Breakdown'!$A$9:$E$655,2,1))</f>
        <v xml:space="preserve"> </v>
      </c>
      <c r="O18" s="21"/>
      <c r="P18" s="76">
        <f t="shared" ca="1" si="2"/>
        <v>42336.458433333304</v>
      </c>
      <c r="Q18" s="20" t="str">
        <f ca="1">IF(VLOOKUP(P18,'Time Breakdown'!$A$9:$E$655,2,1)=VLOOKUP(P17,'Time Breakdown'!$A$9:$E$655,2,1)," ",VLOOKUP(P18,'Time Breakdown'!$A$9:$E$655,2,1))</f>
        <v xml:space="preserve"> </v>
      </c>
      <c r="R18" s="21"/>
      <c r="S18" s="76">
        <f t="shared" ca="1" si="3"/>
        <v>42337.458433333304</v>
      </c>
      <c r="T18" s="20" t="str">
        <f ca="1">IF(VLOOKUP(S18,'Time Breakdown'!$A$9:$E$655,2,1)=VLOOKUP(S17,'Time Breakdown'!$A$9:$E$655,2,1)," ",VLOOKUP(S18,'Time Breakdown'!$A$9:$E$655,2,1))</f>
        <v xml:space="preserve"> </v>
      </c>
      <c r="U18" s="21"/>
      <c r="V18" s="214">
        <f t="shared" ca="1" si="4"/>
        <v>42338.458433333304</v>
      </c>
      <c r="W18" s="20" t="str">
        <f ca="1">IF(VLOOKUP(V18,'Time Breakdown'!$A$9:$E$655,2,1)=VLOOKUP(V17,'Time Breakdown'!$A$9:$E$655,2,1)," ",VLOOKUP(V18,'Time Breakdown'!$A$9:$E$655,2,1))</f>
        <v xml:space="preserve"> </v>
      </c>
      <c r="X18" s="21"/>
      <c r="Y18" s="76">
        <f t="shared" ca="1" si="5"/>
        <v>42339.458433333304</v>
      </c>
      <c r="Z18" s="20" t="str">
        <f ca="1">IF(VLOOKUP(Y18,'Time Breakdown'!$A$9:$E$655,2,1)=VLOOKUP(Y17,'Time Breakdown'!$A$9:$E$655,2,1)," ",VLOOKUP(Y18,'Time Breakdown'!$A$9:$E$655,2,1))</f>
        <v xml:space="preserve"> </v>
      </c>
      <c r="AA18" s="21"/>
      <c r="AB18" s="76">
        <f t="shared" ca="1" si="6"/>
        <v>42340.458433333304</v>
      </c>
      <c r="AC18" s="20" t="str">
        <f ca="1">IF(VLOOKUP(AB18,'Time Breakdown'!$A$9:$E$655,2,1)=VLOOKUP(AB17,'Time Breakdown'!$A$9:$E$655,2,1)," ",VLOOKUP(AB18,'Time Breakdown'!$A$9:$E$655,2,1))</f>
        <v xml:space="preserve"> </v>
      </c>
      <c r="AD18" s="21"/>
      <c r="AE18" s="76">
        <f t="shared" ca="1" si="7"/>
        <v>42341.458433333304</v>
      </c>
      <c r="AF18" s="20" t="str">
        <f ca="1">IF(VLOOKUP(AE18,'Time Breakdown'!$A$9:$E$655,2,1)=VLOOKUP(AE17,'Time Breakdown'!$A$9:$E$655,2,1)," ",VLOOKUP(AE18,'Time Breakdown'!$A$9:$E$655,2,1))</f>
        <v xml:space="preserve"> </v>
      </c>
      <c r="AG18" s="21"/>
      <c r="AH18" s="76">
        <f t="shared" ca="1" si="8"/>
        <v>42342.458433333304</v>
      </c>
      <c r="AI18" s="20" t="str">
        <f ca="1">IF(VLOOKUP(AH18,'Time Breakdown'!$A$9:$E$655,2,1)=VLOOKUP(AH17,'Time Breakdown'!$A$9:$E$655,2,1)," ",VLOOKUP(AH18,'Time Breakdown'!$A$9:$E$655,2,1))</f>
        <v xml:space="preserve"> </v>
      </c>
      <c r="AJ18" s="21"/>
    </row>
    <row r="19" spans="1:36" ht="15" customHeight="1">
      <c r="A19" s="76">
        <f t="shared" ca="1" si="9"/>
        <v>42331.500099999968</v>
      </c>
      <c r="B19" s="20" t="str">
        <f ca="1">IF(A19&lt;'Time Breakdown'!$A$9,"",IF(VLOOKUP(A19,'Time Breakdown'!$A$9:$E$655,2,1)=VLOOKUP(A18,'Time Breakdown'!$A$9:$E$655,2,1)," ",VLOOKUP(A19,'Time Breakdown'!$A$9:$E$655,2,1)))</f>
        <v xml:space="preserve"> </v>
      </c>
      <c r="C19" s="21"/>
      <c r="D19" s="76">
        <f t="shared" ca="1" si="10"/>
        <v>42332.500099999968</v>
      </c>
      <c r="E19" s="20" t="str">
        <f ca="1">IF(D19&lt;'Time Breakdown'!$A$9,"",IF(VLOOKUP(D19,'Time Breakdown'!$A$9:$E$655,2,1)=VLOOKUP(D18,'Time Breakdown'!$A$9:$E$655,2,1)," ",VLOOKUP(D19,'Time Breakdown'!$A$9:$E$655,2,1)))</f>
        <v xml:space="preserve"> </v>
      </c>
      <c r="F19" s="21"/>
      <c r="G19" s="76">
        <f t="shared" ca="1" si="11"/>
        <v>42333.500099999968</v>
      </c>
      <c r="H19" s="20" t="str">
        <f ca="1">IF(VLOOKUP(G19,'Time Breakdown'!$A$9:$E$655,2,1)=VLOOKUP(G18,'Time Breakdown'!$A$9:$E$655,2,1)," ",VLOOKUP(G19,'Time Breakdown'!$A$9:$E$655,2,1))</f>
        <v xml:space="preserve"> </v>
      </c>
      <c r="I19" s="21"/>
      <c r="J19" s="76">
        <f t="shared" ca="1" si="0"/>
        <v>42334.500099999968</v>
      </c>
      <c r="K19" s="20" t="str">
        <f ca="1">IF(VLOOKUP(J19,'Time Breakdown'!$A$9:$E$655,2,1)=VLOOKUP(J18,'Time Breakdown'!$A$9:$E$655,2,1)," ",VLOOKUP(J19,'Time Breakdown'!$A$9:$E$655,2,1))</f>
        <v xml:space="preserve"> </v>
      </c>
      <c r="L19" s="21"/>
      <c r="M19" s="76">
        <f t="shared" ca="1" si="1"/>
        <v>42335.500099999968</v>
      </c>
      <c r="N19" s="20" t="str">
        <f ca="1">IF(VLOOKUP(M19,'Time Breakdown'!$A$9:$E$655,2,1)=VLOOKUP(M18,'Time Breakdown'!$A$9:$E$655,2,1)," ",VLOOKUP(M19,'Time Breakdown'!$A$9:$E$655,2,1))</f>
        <v xml:space="preserve"> </v>
      </c>
      <c r="O19" s="21"/>
      <c r="P19" s="76">
        <f t="shared" ca="1" si="2"/>
        <v>42336.500099999968</v>
      </c>
      <c r="Q19" s="20" t="str">
        <f ca="1">IF(VLOOKUP(P19,'Time Breakdown'!$A$9:$E$655,2,1)=VLOOKUP(P18,'Time Breakdown'!$A$9:$E$655,2,1)," ",VLOOKUP(P19,'Time Breakdown'!$A$9:$E$655,2,1))</f>
        <v xml:space="preserve"> </v>
      </c>
      <c r="R19" s="21"/>
      <c r="S19" s="76">
        <f t="shared" ca="1" si="3"/>
        <v>42337.500099999968</v>
      </c>
      <c r="T19" s="20" t="str">
        <f ca="1">IF(VLOOKUP(S19,'Time Breakdown'!$A$9:$E$655,2,1)=VLOOKUP(S18,'Time Breakdown'!$A$9:$E$655,2,1)," ",VLOOKUP(S19,'Time Breakdown'!$A$9:$E$655,2,1))</f>
        <v xml:space="preserve"> </v>
      </c>
      <c r="U19" s="21"/>
      <c r="V19" s="214">
        <f t="shared" ca="1" si="4"/>
        <v>42338.500099999968</v>
      </c>
      <c r="W19" s="20" t="str">
        <f ca="1">IF(VLOOKUP(V19,'Time Breakdown'!$A$9:$E$655,2,1)=VLOOKUP(V18,'Time Breakdown'!$A$9:$E$655,2,1)," ",VLOOKUP(V19,'Time Breakdown'!$A$9:$E$655,2,1))</f>
        <v xml:space="preserve"> </v>
      </c>
      <c r="X19" s="21"/>
      <c r="Y19" s="76">
        <f t="shared" ca="1" si="5"/>
        <v>42339.500099999968</v>
      </c>
      <c r="Z19" s="20" t="str">
        <f ca="1">IF(VLOOKUP(Y19,'Time Breakdown'!$A$9:$E$655,2,1)=VLOOKUP(Y18,'Time Breakdown'!$A$9:$E$655,2,1)," ",VLOOKUP(Y19,'Time Breakdown'!$A$9:$E$655,2,1))</f>
        <v xml:space="preserve"> </v>
      </c>
      <c r="AA19" s="21"/>
      <c r="AB19" s="76">
        <f t="shared" ca="1" si="6"/>
        <v>42340.500099999968</v>
      </c>
      <c r="AC19" s="20" t="str">
        <f ca="1">IF(VLOOKUP(AB19,'Time Breakdown'!$A$9:$E$655,2,1)=VLOOKUP(AB18,'Time Breakdown'!$A$9:$E$655,2,1)," ",VLOOKUP(AB19,'Time Breakdown'!$A$9:$E$655,2,1))</f>
        <v xml:space="preserve"> </v>
      </c>
      <c r="AD19" s="21"/>
      <c r="AE19" s="76">
        <f t="shared" ca="1" si="7"/>
        <v>42341.500099999968</v>
      </c>
      <c r="AF19" s="20" t="str">
        <f ca="1">IF(VLOOKUP(AE19,'Time Breakdown'!$A$9:$E$655,2,1)=VLOOKUP(AE18,'Time Breakdown'!$A$9:$E$655,2,1)," ",VLOOKUP(AE19,'Time Breakdown'!$A$9:$E$655,2,1))</f>
        <v xml:space="preserve"> </v>
      </c>
      <c r="AG19" s="21"/>
      <c r="AH19" s="76">
        <f t="shared" ca="1" si="8"/>
        <v>42342.500099999968</v>
      </c>
      <c r="AI19" s="20" t="str">
        <f ca="1">IF(VLOOKUP(AH19,'Time Breakdown'!$A$9:$E$655,2,1)=VLOOKUP(AH18,'Time Breakdown'!$A$9:$E$655,2,1)," ",VLOOKUP(AH19,'Time Breakdown'!$A$9:$E$655,2,1))</f>
        <v xml:space="preserve"> </v>
      </c>
      <c r="AJ19" s="21"/>
    </row>
    <row r="20" spans="1:36" ht="15" customHeight="1">
      <c r="A20" s="76">
        <f t="shared" ca="1" si="9"/>
        <v>42331.541766666633</v>
      </c>
      <c r="B20" s="20" t="str">
        <f ca="1">IF(A20&lt;'Time Breakdown'!$A$9,"",IF(VLOOKUP(A20,'Time Breakdown'!$A$9:$E$655,2,1)=VLOOKUP(A19,'Time Breakdown'!$A$9:$E$655,2,1)," ",VLOOKUP(A20,'Time Breakdown'!$A$9:$E$655,2,1)))</f>
        <v xml:space="preserve"> </v>
      </c>
      <c r="C20" s="21"/>
      <c r="D20" s="76">
        <f t="shared" ca="1" si="10"/>
        <v>42332.541766666633</v>
      </c>
      <c r="E20" s="20" t="str">
        <f ca="1">IF(D20&lt;'Time Breakdown'!$A$9,"",IF(VLOOKUP(D20,'Time Breakdown'!$A$9:$E$655,2,1)=VLOOKUP(D19,'Time Breakdown'!$A$9:$E$655,2,1)," ",VLOOKUP(D20,'Time Breakdown'!$A$9:$E$655,2,1)))</f>
        <v xml:space="preserve"> </v>
      </c>
      <c r="F20" s="21"/>
      <c r="G20" s="76">
        <f t="shared" ca="1" si="11"/>
        <v>42333.541766666633</v>
      </c>
      <c r="H20" s="20" t="str">
        <f ca="1">IF(VLOOKUP(G20,'Time Breakdown'!$A$9:$E$655,2,1)=VLOOKUP(G19,'Time Breakdown'!$A$9:$E$655,2,1)," ",VLOOKUP(G20,'Time Breakdown'!$A$9:$E$655,2,1))</f>
        <v xml:space="preserve"> </v>
      </c>
      <c r="I20" s="21"/>
      <c r="J20" s="76">
        <f t="shared" ca="1" si="0"/>
        <v>42334.541766666633</v>
      </c>
      <c r="K20" s="20" t="str">
        <f ca="1">IF(VLOOKUP(J20,'Time Breakdown'!$A$9:$E$655,2,1)=VLOOKUP(J19,'Time Breakdown'!$A$9:$E$655,2,1)," ",VLOOKUP(J20,'Time Breakdown'!$A$9:$E$655,2,1))</f>
        <v xml:space="preserve"> </v>
      </c>
      <c r="L20" s="21"/>
      <c r="M20" s="76">
        <f t="shared" ca="1" si="1"/>
        <v>42335.541766666633</v>
      </c>
      <c r="N20" s="20" t="str">
        <f ca="1">IF(VLOOKUP(M20,'Time Breakdown'!$A$9:$E$655,2,1)=VLOOKUP(M19,'Time Breakdown'!$A$9:$E$655,2,1)," ",VLOOKUP(M20,'Time Breakdown'!$A$9:$E$655,2,1))</f>
        <v xml:space="preserve"> </v>
      </c>
      <c r="O20" s="21"/>
      <c r="P20" s="76">
        <f t="shared" ca="1" si="2"/>
        <v>42336.541766666633</v>
      </c>
      <c r="Q20" s="20" t="str">
        <f ca="1">IF(VLOOKUP(P20,'Time Breakdown'!$A$9:$E$655,2,1)=VLOOKUP(P19,'Time Breakdown'!$A$9:$E$655,2,1)," ",VLOOKUP(P20,'Time Breakdown'!$A$9:$E$655,2,1))</f>
        <v xml:space="preserve"> </v>
      </c>
      <c r="R20" s="21"/>
      <c r="S20" s="76">
        <f t="shared" ca="1" si="3"/>
        <v>42337.541766666633</v>
      </c>
      <c r="T20" s="20" t="str">
        <f ca="1">IF(VLOOKUP(S20,'Time Breakdown'!$A$9:$E$655,2,1)=VLOOKUP(S19,'Time Breakdown'!$A$9:$E$655,2,1)," ",VLOOKUP(S20,'Time Breakdown'!$A$9:$E$655,2,1))</f>
        <v xml:space="preserve"> </v>
      </c>
      <c r="U20" s="21"/>
      <c r="V20" s="214">
        <f t="shared" ca="1" si="4"/>
        <v>42338.541766666633</v>
      </c>
      <c r="W20" s="20" t="str">
        <f ca="1">IF(VLOOKUP(V20,'Time Breakdown'!$A$9:$E$655,2,1)=VLOOKUP(V19,'Time Breakdown'!$A$9:$E$655,2,1)," ",VLOOKUP(V20,'Time Breakdown'!$A$9:$E$655,2,1))</f>
        <v xml:space="preserve"> </v>
      </c>
      <c r="X20" s="21"/>
      <c r="Y20" s="76">
        <f t="shared" ca="1" si="5"/>
        <v>42339.541766666633</v>
      </c>
      <c r="Z20" s="20" t="str">
        <f ca="1">IF(VLOOKUP(Y20,'Time Breakdown'!$A$9:$E$655,2,1)=VLOOKUP(Y19,'Time Breakdown'!$A$9:$E$655,2,1)," ",VLOOKUP(Y20,'Time Breakdown'!$A$9:$E$655,2,1))</f>
        <v xml:space="preserve"> </v>
      </c>
      <c r="AA20" s="21"/>
      <c r="AB20" s="76">
        <f t="shared" ca="1" si="6"/>
        <v>42340.541766666633</v>
      </c>
      <c r="AC20" s="20" t="str">
        <f ca="1">IF(VLOOKUP(AB20,'Time Breakdown'!$A$9:$E$655,2,1)=VLOOKUP(AB19,'Time Breakdown'!$A$9:$E$655,2,1)," ",VLOOKUP(AB20,'Time Breakdown'!$A$9:$E$655,2,1))</f>
        <v xml:space="preserve"> </v>
      </c>
      <c r="AD20" s="21"/>
      <c r="AE20" s="76">
        <f t="shared" ca="1" si="7"/>
        <v>42341.541766666633</v>
      </c>
      <c r="AF20" s="20" t="str">
        <f ca="1">IF(VLOOKUP(AE20,'Time Breakdown'!$A$9:$E$655,2,1)=VLOOKUP(AE19,'Time Breakdown'!$A$9:$E$655,2,1)," ",VLOOKUP(AE20,'Time Breakdown'!$A$9:$E$655,2,1))</f>
        <v xml:space="preserve"> </v>
      </c>
      <c r="AG20" s="21"/>
      <c r="AH20" s="76">
        <f t="shared" ca="1" si="8"/>
        <v>42342.541766666633</v>
      </c>
      <c r="AI20" s="20" t="str">
        <f ca="1">IF(VLOOKUP(AH20,'Time Breakdown'!$A$9:$E$655,2,1)=VLOOKUP(AH19,'Time Breakdown'!$A$9:$E$655,2,1)," ",VLOOKUP(AH20,'Time Breakdown'!$A$9:$E$655,2,1))</f>
        <v xml:space="preserve"> </v>
      </c>
      <c r="AJ20" s="21"/>
    </row>
    <row r="21" spans="1:36" ht="15" customHeight="1">
      <c r="A21" s="76">
        <f t="shared" ca="1" si="9"/>
        <v>42331.583433333297</v>
      </c>
      <c r="B21" s="20" t="str">
        <f ca="1">IF(A21&lt;'Time Breakdown'!$A$9,"",IF(VLOOKUP(A21,'Time Breakdown'!$A$9:$E$655,2,1)=VLOOKUP(A20,'Time Breakdown'!$A$9:$E$655,2,1)," ",VLOOKUP(A21,'Time Breakdown'!$A$9:$E$655,2,1)))</f>
        <v xml:space="preserve"> </v>
      </c>
      <c r="C21" s="21"/>
      <c r="D21" s="76">
        <f t="shared" ca="1" si="10"/>
        <v>42332.583433333297</v>
      </c>
      <c r="E21" s="20" t="str">
        <f ca="1">IF(D21&lt;'Time Breakdown'!$A$9,"",IF(VLOOKUP(D21,'Time Breakdown'!$A$9:$E$655,2,1)=VLOOKUP(D20,'Time Breakdown'!$A$9:$E$655,2,1)," ",VLOOKUP(D21,'Time Breakdown'!$A$9:$E$655,2,1)))</f>
        <v xml:space="preserve"> </v>
      </c>
      <c r="F21" s="21"/>
      <c r="G21" s="76">
        <f t="shared" ca="1" si="11"/>
        <v>42333.583433333297</v>
      </c>
      <c r="H21" s="20" t="str">
        <f ca="1">IF(VLOOKUP(G21,'Time Breakdown'!$A$9:$E$655,2,1)=VLOOKUP(G20,'Time Breakdown'!$A$9:$E$655,2,1)," ",VLOOKUP(G21,'Time Breakdown'!$A$9:$E$655,2,1))</f>
        <v xml:space="preserve"> </v>
      </c>
      <c r="I21" s="21"/>
      <c r="J21" s="76">
        <f t="shared" ca="1" si="0"/>
        <v>42334.583433333297</v>
      </c>
      <c r="K21" s="20" t="str">
        <f ca="1">IF(VLOOKUP(J21,'Time Breakdown'!$A$9:$E$655,2,1)=VLOOKUP(J20,'Time Breakdown'!$A$9:$E$655,2,1)," ",VLOOKUP(J21,'Time Breakdown'!$A$9:$E$655,2,1))</f>
        <v xml:space="preserve"> </v>
      </c>
      <c r="L21" s="21"/>
      <c r="M21" s="76">
        <f t="shared" ca="1" si="1"/>
        <v>42335.583433333297</v>
      </c>
      <c r="N21" s="20" t="str">
        <f ca="1">IF(VLOOKUP(M21,'Time Breakdown'!$A$9:$E$655,2,1)=VLOOKUP(M20,'Time Breakdown'!$A$9:$E$655,2,1)," ",VLOOKUP(M21,'Time Breakdown'!$A$9:$E$655,2,1))</f>
        <v xml:space="preserve"> </v>
      </c>
      <c r="O21" s="21"/>
      <c r="P21" s="76">
        <f t="shared" ca="1" si="2"/>
        <v>42336.583433333297</v>
      </c>
      <c r="Q21" s="20" t="str">
        <f ca="1">IF(VLOOKUP(P21,'Time Breakdown'!$A$9:$E$655,2,1)=VLOOKUP(P20,'Time Breakdown'!$A$9:$E$655,2,1)," ",VLOOKUP(P21,'Time Breakdown'!$A$9:$E$655,2,1))</f>
        <v xml:space="preserve"> </v>
      </c>
      <c r="R21" s="21"/>
      <c r="S21" s="76">
        <f t="shared" ca="1" si="3"/>
        <v>42337.583433333297</v>
      </c>
      <c r="T21" s="20" t="str">
        <f ca="1">IF(VLOOKUP(S21,'Time Breakdown'!$A$9:$E$655,2,1)=VLOOKUP(S20,'Time Breakdown'!$A$9:$E$655,2,1)," ",VLOOKUP(S21,'Time Breakdown'!$A$9:$E$655,2,1))</f>
        <v xml:space="preserve"> </v>
      </c>
      <c r="U21" s="21"/>
      <c r="V21" s="214">
        <f t="shared" ca="1" si="4"/>
        <v>42338.583433333297</v>
      </c>
      <c r="W21" s="20" t="str">
        <f ca="1">IF(VLOOKUP(V21,'Time Breakdown'!$A$9:$E$655,2,1)=VLOOKUP(V20,'Time Breakdown'!$A$9:$E$655,2,1)," ",VLOOKUP(V21,'Time Breakdown'!$A$9:$E$655,2,1))</f>
        <v xml:space="preserve"> </v>
      </c>
      <c r="X21" s="21"/>
      <c r="Y21" s="76">
        <f t="shared" ca="1" si="5"/>
        <v>42339.583433333297</v>
      </c>
      <c r="Z21" s="20" t="str">
        <f ca="1">IF(VLOOKUP(Y21,'Time Breakdown'!$A$9:$E$655,2,1)=VLOOKUP(Y20,'Time Breakdown'!$A$9:$E$655,2,1)," ",VLOOKUP(Y21,'Time Breakdown'!$A$9:$E$655,2,1))</f>
        <v xml:space="preserve"> </v>
      </c>
      <c r="AA21" s="21"/>
      <c r="AB21" s="76">
        <f t="shared" ca="1" si="6"/>
        <v>42340.583433333297</v>
      </c>
      <c r="AC21" s="20" t="str">
        <f ca="1">IF(VLOOKUP(AB21,'Time Breakdown'!$A$9:$E$655,2,1)=VLOOKUP(AB20,'Time Breakdown'!$A$9:$E$655,2,1)," ",VLOOKUP(AB21,'Time Breakdown'!$A$9:$E$655,2,1))</f>
        <v xml:space="preserve"> </v>
      </c>
      <c r="AD21" s="21"/>
      <c r="AE21" s="76">
        <f t="shared" ca="1" si="7"/>
        <v>42341.583433333297</v>
      </c>
      <c r="AF21" s="20" t="str">
        <f ca="1">IF(VLOOKUP(AE21,'Time Breakdown'!$A$9:$E$655,2,1)=VLOOKUP(AE20,'Time Breakdown'!$A$9:$E$655,2,1)," ",VLOOKUP(AE21,'Time Breakdown'!$A$9:$E$655,2,1))</f>
        <v xml:space="preserve"> </v>
      </c>
      <c r="AG21" s="21"/>
      <c r="AH21" s="76">
        <f t="shared" ca="1" si="8"/>
        <v>42342.583433333297</v>
      </c>
      <c r="AI21" s="20" t="str">
        <f ca="1">IF(VLOOKUP(AH21,'Time Breakdown'!$A$9:$E$655,2,1)=VLOOKUP(AH20,'Time Breakdown'!$A$9:$E$655,2,1)," ",VLOOKUP(AH21,'Time Breakdown'!$A$9:$E$655,2,1))</f>
        <v xml:space="preserve"> </v>
      </c>
      <c r="AJ21" s="21"/>
    </row>
    <row r="22" spans="1:36" ht="15" customHeight="1">
      <c r="A22" s="76">
        <f t="shared" ca="1" si="9"/>
        <v>42331.625099999961</v>
      </c>
      <c r="B22" s="20" t="str">
        <f ca="1">IF(A22&lt;'Time Breakdown'!$A$9,"",IF(VLOOKUP(A22,'Time Breakdown'!$A$9:$E$655,2,1)=VLOOKUP(A21,'Time Breakdown'!$A$9:$E$655,2,1)," ",VLOOKUP(A22,'Time Breakdown'!$A$9:$E$655,2,1)))</f>
        <v xml:space="preserve"> </v>
      </c>
      <c r="C22" s="21"/>
      <c r="D22" s="76">
        <f t="shared" ca="1" si="10"/>
        <v>42332.625099999961</v>
      </c>
      <c r="E22" s="20" t="str">
        <f ca="1">IF(D22&lt;'Time Breakdown'!$A$9,"",IF(VLOOKUP(D22,'Time Breakdown'!$A$9:$E$655,2,1)=VLOOKUP(D21,'Time Breakdown'!$A$9:$E$655,2,1)," ",VLOOKUP(D22,'Time Breakdown'!$A$9:$E$655,2,1)))</f>
        <v xml:space="preserve"> </v>
      </c>
      <c r="F22" s="22"/>
      <c r="G22" s="76">
        <f t="shared" ca="1" si="11"/>
        <v>42333.625099999961</v>
      </c>
      <c r="H22" s="20" t="str">
        <f ca="1">IF(VLOOKUP(G22,'Time Breakdown'!$A$9:$E$655,2,1)=VLOOKUP(G21,'Time Breakdown'!$A$9:$E$655,2,1)," ",VLOOKUP(G22,'Time Breakdown'!$A$9:$E$655,2,1))</f>
        <v xml:space="preserve"> </v>
      </c>
      <c r="I22" s="22"/>
      <c r="J22" s="76">
        <f t="shared" ca="1" si="0"/>
        <v>42334.625099999961</v>
      </c>
      <c r="K22" s="20" t="str">
        <f ca="1">IF(VLOOKUP(J22,'Time Breakdown'!$A$9:$E$655,2,1)=VLOOKUP(J21,'Time Breakdown'!$A$9:$E$655,2,1)," ",VLOOKUP(J22,'Time Breakdown'!$A$9:$E$655,2,1))</f>
        <v xml:space="preserve"> </v>
      </c>
      <c r="L22" s="22"/>
      <c r="M22" s="76">
        <f t="shared" ca="1" si="1"/>
        <v>42335.625099999961</v>
      </c>
      <c r="N22" s="20" t="str">
        <f ca="1">IF(VLOOKUP(M22,'Time Breakdown'!$A$9:$E$655,2,1)=VLOOKUP(M21,'Time Breakdown'!$A$9:$E$655,2,1)," ",VLOOKUP(M22,'Time Breakdown'!$A$9:$E$655,2,1))</f>
        <v xml:space="preserve"> </v>
      </c>
      <c r="O22" s="22"/>
      <c r="P22" s="76">
        <f t="shared" ca="1" si="2"/>
        <v>42336.625099999961</v>
      </c>
      <c r="Q22" s="20" t="str">
        <f ca="1">IF(VLOOKUP(P22,'Time Breakdown'!$A$9:$E$655,2,1)=VLOOKUP(P21,'Time Breakdown'!$A$9:$E$655,2,1)," ",VLOOKUP(P22,'Time Breakdown'!$A$9:$E$655,2,1))</f>
        <v xml:space="preserve"> </v>
      </c>
      <c r="R22" s="22"/>
      <c r="S22" s="76">
        <f t="shared" ca="1" si="3"/>
        <v>42337.625099999961</v>
      </c>
      <c r="T22" s="20" t="str">
        <f ca="1">IF(VLOOKUP(S22,'Time Breakdown'!$A$9:$E$655,2,1)=VLOOKUP(S21,'Time Breakdown'!$A$9:$E$655,2,1)," ",VLOOKUP(S22,'Time Breakdown'!$A$9:$E$655,2,1))</f>
        <v xml:space="preserve"> </v>
      </c>
      <c r="U22" s="22"/>
      <c r="V22" s="214">
        <f t="shared" ca="1" si="4"/>
        <v>42338.625099999961</v>
      </c>
      <c r="W22" s="20" t="str">
        <f ca="1">IF(VLOOKUP(V22,'Time Breakdown'!$A$9:$E$655,2,1)=VLOOKUP(V21,'Time Breakdown'!$A$9:$E$655,2,1)," ",VLOOKUP(V22,'Time Breakdown'!$A$9:$E$655,2,1))</f>
        <v xml:space="preserve"> </v>
      </c>
      <c r="X22" s="22"/>
      <c r="Y22" s="76">
        <f t="shared" ca="1" si="5"/>
        <v>42339.625099999961</v>
      </c>
      <c r="Z22" s="20" t="str">
        <f ca="1">IF(VLOOKUP(Y22,'Time Breakdown'!$A$9:$E$655,2,1)=VLOOKUP(Y21,'Time Breakdown'!$A$9:$E$655,2,1)," ",VLOOKUP(Y22,'Time Breakdown'!$A$9:$E$655,2,1))</f>
        <v xml:space="preserve"> </v>
      </c>
      <c r="AA22" s="22"/>
      <c r="AB22" s="76">
        <f t="shared" ca="1" si="6"/>
        <v>42340.625099999961</v>
      </c>
      <c r="AC22" s="20" t="str">
        <f ca="1">IF(VLOOKUP(AB22,'Time Breakdown'!$A$9:$E$655,2,1)=VLOOKUP(AB21,'Time Breakdown'!$A$9:$E$655,2,1)," ",VLOOKUP(AB22,'Time Breakdown'!$A$9:$E$655,2,1))</f>
        <v xml:space="preserve"> </v>
      </c>
      <c r="AD22" s="22"/>
      <c r="AE22" s="76">
        <f t="shared" ca="1" si="7"/>
        <v>42341.625099999961</v>
      </c>
      <c r="AF22" s="20" t="str">
        <f ca="1">IF(VLOOKUP(AE22,'Time Breakdown'!$A$9:$E$655,2,1)=VLOOKUP(AE21,'Time Breakdown'!$A$9:$E$655,2,1)," ",VLOOKUP(AE22,'Time Breakdown'!$A$9:$E$655,2,1))</f>
        <v xml:space="preserve"> </v>
      </c>
      <c r="AG22" s="22"/>
      <c r="AH22" s="76">
        <f t="shared" ca="1" si="8"/>
        <v>42342.625099999961</v>
      </c>
      <c r="AI22" s="20" t="str">
        <f ca="1">IF(VLOOKUP(AH22,'Time Breakdown'!$A$9:$E$655,2,1)=VLOOKUP(AH21,'Time Breakdown'!$A$9:$E$655,2,1)," ",VLOOKUP(AH22,'Time Breakdown'!$A$9:$E$655,2,1))</f>
        <v xml:space="preserve"> </v>
      </c>
      <c r="AJ22" s="22"/>
    </row>
    <row r="23" spans="1:36" ht="15" customHeight="1">
      <c r="A23" s="76">
        <f t="shared" ca="1" si="9"/>
        <v>42331.666766666625</v>
      </c>
      <c r="B23" s="20" t="str">
        <f ca="1">IF(A23&lt;'Time Breakdown'!$A$9,"",IF(VLOOKUP(A23,'Time Breakdown'!$A$9:$E$655,2,1)=VLOOKUP(A22,'Time Breakdown'!$A$9:$E$655,2,1)," ",VLOOKUP(A23,'Time Breakdown'!$A$9:$E$655,2,1)))</f>
        <v xml:space="preserve"> </v>
      </c>
      <c r="C23" s="21"/>
      <c r="D23" s="76">
        <f t="shared" ca="1" si="10"/>
        <v>42332.666766666625</v>
      </c>
      <c r="E23" s="20" t="str">
        <f ca="1">IF(D23&lt;'Time Breakdown'!$A$9,"",IF(VLOOKUP(D23,'Time Breakdown'!$A$9:$E$655,2,1)=VLOOKUP(D22,'Time Breakdown'!$A$9:$E$655,2,1)," ",VLOOKUP(D23,'Time Breakdown'!$A$9:$E$655,2,1)))</f>
        <v xml:space="preserve"> </v>
      </c>
      <c r="F23" s="21"/>
      <c r="G23" s="76">
        <f t="shared" ca="1" si="11"/>
        <v>42333.666766666625</v>
      </c>
      <c r="H23" s="20" t="str">
        <f ca="1">IF(VLOOKUP(G23,'Time Breakdown'!$A$9:$E$655,2,1)=VLOOKUP(G22,'Time Breakdown'!$A$9:$E$655,2,1)," ",VLOOKUP(G23,'Time Breakdown'!$A$9:$E$655,2,1))</f>
        <v xml:space="preserve"> </v>
      </c>
      <c r="I23" s="21"/>
      <c r="J23" s="76">
        <f t="shared" ca="1" si="0"/>
        <v>42334.666766666625</v>
      </c>
      <c r="K23" s="20" t="str">
        <f ca="1">IF(VLOOKUP(J23,'Time Breakdown'!$A$9:$E$655,2,1)=VLOOKUP(J22,'Time Breakdown'!$A$9:$E$655,2,1)," ",VLOOKUP(J23,'Time Breakdown'!$A$9:$E$655,2,1))</f>
        <v xml:space="preserve"> </v>
      </c>
      <c r="L23" s="21"/>
      <c r="M23" s="76">
        <f t="shared" ca="1" si="1"/>
        <v>42335.666766666625</v>
      </c>
      <c r="N23" s="20" t="str">
        <f ca="1">IF(VLOOKUP(M23,'Time Breakdown'!$A$9:$E$655,2,1)=VLOOKUP(M22,'Time Breakdown'!$A$9:$E$655,2,1)," ",VLOOKUP(M23,'Time Breakdown'!$A$9:$E$655,2,1))</f>
        <v xml:space="preserve"> </v>
      </c>
      <c r="O23" s="21"/>
      <c r="P23" s="76">
        <f t="shared" ca="1" si="2"/>
        <v>42336.666766666625</v>
      </c>
      <c r="Q23" s="20" t="str">
        <f ca="1">IF(VLOOKUP(P23,'Time Breakdown'!$A$9:$E$655,2,1)=VLOOKUP(P22,'Time Breakdown'!$A$9:$E$655,2,1)," ",VLOOKUP(P23,'Time Breakdown'!$A$9:$E$655,2,1))</f>
        <v xml:space="preserve"> </v>
      </c>
      <c r="R23" s="21"/>
      <c r="S23" s="76">
        <f t="shared" ca="1" si="3"/>
        <v>42337.666766666625</v>
      </c>
      <c r="T23" s="20" t="str">
        <f ca="1">IF(VLOOKUP(S23,'Time Breakdown'!$A$9:$E$655,2,1)=VLOOKUP(S22,'Time Breakdown'!$A$9:$E$655,2,1)," ",VLOOKUP(S23,'Time Breakdown'!$A$9:$E$655,2,1))</f>
        <v xml:space="preserve"> </v>
      </c>
      <c r="U23" s="21"/>
      <c r="V23" s="214">
        <f t="shared" ca="1" si="4"/>
        <v>42338.666766666625</v>
      </c>
      <c r="W23" s="20" t="str">
        <f ca="1">IF(VLOOKUP(V23,'Time Breakdown'!$A$9:$E$655,2,1)=VLOOKUP(V22,'Time Breakdown'!$A$9:$E$655,2,1)," ",VLOOKUP(V23,'Time Breakdown'!$A$9:$E$655,2,1))</f>
        <v xml:space="preserve"> </v>
      </c>
      <c r="X23" s="21"/>
      <c r="Y23" s="76">
        <f t="shared" ca="1" si="5"/>
        <v>42339.666766666625</v>
      </c>
      <c r="Z23" s="20" t="str">
        <f ca="1">IF(VLOOKUP(Y23,'Time Breakdown'!$A$9:$E$655,2,1)=VLOOKUP(Y22,'Time Breakdown'!$A$9:$E$655,2,1)," ",VLOOKUP(Y23,'Time Breakdown'!$A$9:$E$655,2,1))</f>
        <v xml:space="preserve"> </v>
      </c>
      <c r="AA23" s="21"/>
      <c r="AB23" s="76">
        <f t="shared" ca="1" si="6"/>
        <v>42340.666766666625</v>
      </c>
      <c r="AC23" s="20" t="str">
        <f ca="1">IF(VLOOKUP(AB23,'Time Breakdown'!$A$9:$E$655,2,1)=VLOOKUP(AB22,'Time Breakdown'!$A$9:$E$655,2,1)," ",VLOOKUP(AB23,'Time Breakdown'!$A$9:$E$655,2,1))</f>
        <v xml:space="preserve"> </v>
      </c>
      <c r="AD23" s="21"/>
      <c r="AE23" s="76">
        <f t="shared" ca="1" si="7"/>
        <v>42341.666766666625</v>
      </c>
      <c r="AF23" s="20" t="str">
        <f ca="1">IF(VLOOKUP(AE23,'Time Breakdown'!$A$9:$E$655,2,1)=VLOOKUP(AE22,'Time Breakdown'!$A$9:$E$655,2,1)," ",VLOOKUP(AE23,'Time Breakdown'!$A$9:$E$655,2,1))</f>
        <v xml:space="preserve"> </v>
      </c>
      <c r="AG23" s="21"/>
      <c r="AH23" s="76">
        <f t="shared" ca="1" si="8"/>
        <v>42342.666766666625</v>
      </c>
      <c r="AI23" s="20" t="str">
        <f ca="1">IF(VLOOKUP(AH23,'Time Breakdown'!$A$9:$E$655,2,1)=VLOOKUP(AH22,'Time Breakdown'!$A$9:$E$655,2,1)," ",VLOOKUP(AH23,'Time Breakdown'!$A$9:$E$655,2,1))</f>
        <v xml:space="preserve"> </v>
      </c>
      <c r="AJ23" s="21"/>
    </row>
    <row r="24" spans="1:36" ht="15" customHeight="1">
      <c r="A24" s="76">
        <f t="shared" ca="1" si="9"/>
        <v>42331.70843333329</v>
      </c>
      <c r="B24" s="20" t="str">
        <f ca="1">IF(A24&lt;'Time Breakdown'!$A$9,"",IF(VLOOKUP(A24,'Time Breakdown'!$A$9:$E$655,2,1)=VLOOKUP(A23,'Time Breakdown'!$A$9:$E$655,2,1)," ",VLOOKUP(A24,'Time Breakdown'!$A$9:$E$655,2,1)))</f>
        <v xml:space="preserve"> </v>
      </c>
      <c r="C24" s="21"/>
      <c r="D24" s="76">
        <f t="shared" ca="1" si="10"/>
        <v>42332.70843333329</v>
      </c>
      <c r="E24" s="20" t="str">
        <f ca="1">IF(D24&lt;'Time Breakdown'!$A$9,"",IF(VLOOKUP(D24,'Time Breakdown'!$A$9:$E$655,2,1)=VLOOKUP(D23,'Time Breakdown'!$A$9:$E$655,2,1)," ",VLOOKUP(D24,'Time Breakdown'!$A$9:$E$655,2,1)))</f>
        <v xml:space="preserve"> </v>
      </c>
      <c r="F24" s="21"/>
      <c r="G24" s="76">
        <f t="shared" ca="1" si="11"/>
        <v>42333.70843333329</v>
      </c>
      <c r="H24" s="20" t="str">
        <f ca="1">IF(VLOOKUP(G24,'Time Breakdown'!$A$9:$E$655,2,1)=VLOOKUP(G23,'Time Breakdown'!$A$9:$E$655,2,1)," ",VLOOKUP(G24,'Time Breakdown'!$A$9:$E$655,2,1))</f>
        <v xml:space="preserve"> </v>
      </c>
      <c r="I24" s="21"/>
      <c r="J24" s="76">
        <f t="shared" ref="J24:J30" ca="1" si="12">J23+1/24</f>
        <v>42334.70843333329</v>
      </c>
      <c r="K24" s="20" t="str">
        <f ca="1">IF(VLOOKUP(J24,'Time Breakdown'!$A$9:$E$655,2,1)=VLOOKUP(J23,'Time Breakdown'!$A$9:$E$655,2,1)," ",VLOOKUP(J24,'Time Breakdown'!$A$9:$E$655,2,1))</f>
        <v xml:space="preserve"> </v>
      </c>
      <c r="L24" s="21"/>
      <c r="M24" s="76">
        <f t="shared" ref="M24:M30" ca="1" si="13">M23+1/24</f>
        <v>42335.70843333329</v>
      </c>
      <c r="N24" s="20" t="str">
        <f ca="1">IF(VLOOKUP(M24,'Time Breakdown'!$A$9:$E$655,2,1)=VLOOKUP(M23,'Time Breakdown'!$A$9:$E$655,2,1)," ",VLOOKUP(M24,'Time Breakdown'!$A$9:$E$655,2,1))</f>
        <v xml:space="preserve"> </v>
      </c>
      <c r="O24" s="21"/>
      <c r="P24" s="76">
        <f t="shared" ref="P24:P30" ca="1" si="14">P23+1/24</f>
        <v>42336.70843333329</v>
      </c>
      <c r="Q24" s="20" t="str">
        <f ca="1">IF(VLOOKUP(P24,'Time Breakdown'!$A$9:$E$655,2,1)=VLOOKUP(P23,'Time Breakdown'!$A$9:$E$655,2,1)," ",VLOOKUP(P24,'Time Breakdown'!$A$9:$E$655,2,1))</f>
        <v xml:space="preserve"> </v>
      </c>
      <c r="R24" s="21"/>
      <c r="S24" s="76">
        <f t="shared" ca="1" si="3"/>
        <v>42337.70843333329</v>
      </c>
      <c r="T24" s="20" t="str">
        <f ca="1">IF(VLOOKUP(S24,'Time Breakdown'!$A$9:$E$655,2,1)=VLOOKUP(S23,'Time Breakdown'!$A$9:$E$655,2,1)," ",VLOOKUP(S24,'Time Breakdown'!$A$9:$E$655,2,1))</f>
        <v xml:space="preserve"> </v>
      </c>
      <c r="U24" s="21"/>
      <c r="V24" s="214">
        <f t="shared" ca="1" si="4"/>
        <v>42338.70843333329</v>
      </c>
      <c r="W24" s="20" t="str">
        <f ca="1">IF(VLOOKUP(V24,'Time Breakdown'!$A$9:$E$655,2,1)=VLOOKUP(V23,'Time Breakdown'!$A$9:$E$655,2,1)," ",VLOOKUP(V24,'Time Breakdown'!$A$9:$E$655,2,1))</f>
        <v xml:space="preserve"> </v>
      </c>
      <c r="X24" s="21"/>
      <c r="Y24" s="76">
        <f t="shared" ca="1" si="5"/>
        <v>42339.70843333329</v>
      </c>
      <c r="Z24" s="20" t="str">
        <f ca="1">IF(VLOOKUP(Y24,'Time Breakdown'!$A$9:$E$655,2,1)=VLOOKUP(Y23,'Time Breakdown'!$A$9:$E$655,2,1)," ",VLOOKUP(Y24,'Time Breakdown'!$A$9:$E$655,2,1))</f>
        <v xml:space="preserve"> </v>
      </c>
      <c r="AA24" s="21"/>
      <c r="AB24" s="76">
        <f t="shared" ca="1" si="6"/>
        <v>42340.70843333329</v>
      </c>
      <c r="AC24" s="20" t="str">
        <f ca="1">IF(VLOOKUP(AB24,'Time Breakdown'!$A$9:$E$655,2,1)=VLOOKUP(AB23,'Time Breakdown'!$A$9:$E$655,2,1)," ",VLOOKUP(AB24,'Time Breakdown'!$A$9:$E$655,2,1))</f>
        <v xml:space="preserve"> </v>
      </c>
      <c r="AD24" s="21"/>
      <c r="AE24" s="76">
        <f t="shared" ca="1" si="7"/>
        <v>42341.70843333329</v>
      </c>
      <c r="AF24" s="20" t="str">
        <f ca="1">IF(VLOOKUP(AE24,'Time Breakdown'!$A$9:$E$655,2,1)=VLOOKUP(AE23,'Time Breakdown'!$A$9:$E$655,2,1)," ",VLOOKUP(AE24,'Time Breakdown'!$A$9:$E$655,2,1))</f>
        <v xml:space="preserve"> </v>
      </c>
      <c r="AG24" s="21"/>
      <c r="AH24" s="76">
        <f t="shared" ca="1" si="8"/>
        <v>42342.70843333329</v>
      </c>
      <c r="AI24" s="20" t="str">
        <f ca="1">IF(VLOOKUP(AH24,'Time Breakdown'!$A$9:$E$655,2,1)=VLOOKUP(AH23,'Time Breakdown'!$A$9:$E$655,2,1)," ",VLOOKUP(AH24,'Time Breakdown'!$A$9:$E$655,2,1))</f>
        <v xml:space="preserve"> </v>
      </c>
      <c r="AJ24" s="21"/>
    </row>
    <row r="25" spans="1:36" ht="15" customHeight="1">
      <c r="A25" s="76">
        <f t="shared" ca="1" si="9"/>
        <v>42331.750099999954</v>
      </c>
      <c r="B25" s="20" t="str">
        <f ca="1">IF(A25&lt;'Time Breakdown'!$A$9,"",IF(VLOOKUP(A25,'Time Breakdown'!$A$9:$E$655,2,1)=VLOOKUP(A24,'Time Breakdown'!$A$9:$E$655,2,1)," ",VLOOKUP(A25,'Time Breakdown'!$A$9:$E$655,2,1)))</f>
        <v xml:space="preserve"> </v>
      </c>
      <c r="C25" s="21"/>
      <c r="D25" s="76">
        <f t="shared" ca="1" si="10"/>
        <v>42332.750099999954</v>
      </c>
      <c r="E25" s="20" t="str">
        <f ca="1">IF(D25&lt;'Time Breakdown'!$A$9,"",IF(VLOOKUP(D25,'Time Breakdown'!$A$9:$E$655,2,1)=VLOOKUP(D24,'Time Breakdown'!$A$9:$E$655,2,1)," ",VLOOKUP(D25,'Time Breakdown'!$A$9:$E$655,2,1)))</f>
        <v xml:space="preserve"> </v>
      </c>
      <c r="F25" s="21"/>
      <c r="G25" s="76">
        <f t="shared" ca="1" si="11"/>
        <v>42333.750099999954</v>
      </c>
      <c r="H25" s="20" t="str">
        <f ca="1">IF(VLOOKUP(G25,'Time Breakdown'!$A$9:$E$655,2,1)=VLOOKUP(G24,'Time Breakdown'!$A$9:$E$655,2,1)," ",VLOOKUP(G25,'Time Breakdown'!$A$9:$E$655,2,1))</f>
        <v xml:space="preserve"> </v>
      </c>
      <c r="I25" s="21"/>
      <c r="J25" s="76">
        <f t="shared" ca="1" si="12"/>
        <v>42334.750099999954</v>
      </c>
      <c r="K25" s="20" t="str">
        <f ca="1">IF(VLOOKUP(J25,'Time Breakdown'!$A$9:$E$655,2,1)=VLOOKUP(J24,'Time Breakdown'!$A$9:$E$655,2,1)," ",VLOOKUP(J25,'Time Breakdown'!$A$9:$E$655,2,1))</f>
        <v xml:space="preserve"> </v>
      </c>
      <c r="L25" s="21"/>
      <c r="M25" s="76">
        <f t="shared" ca="1" si="13"/>
        <v>42335.750099999954</v>
      </c>
      <c r="N25" s="20" t="str">
        <f ca="1">IF(VLOOKUP(M25,'Time Breakdown'!$A$9:$E$655,2,1)=VLOOKUP(M24,'Time Breakdown'!$A$9:$E$655,2,1)," ",VLOOKUP(M25,'Time Breakdown'!$A$9:$E$655,2,1))</f>
        <v xml:space="preserve"> </v>
      </c>
      <c r="O25" s="21"/>
      <c r="P25" s="76">
        <f t="shared" ca="1" si="14"/>
        <v>42336.750099999954</v>
      </c>
      <c r="Q25" s="20" t="str">
        <f ca="1">IF(VLOOKUP(P25,'Time Breakdown'!$A$9:$E$655,2,1)=VLOOKUP(P24,'Time Breakdown'!$A$9:$E$655,2,1)," ",VLOOKUP(P25,'Time Breakdown'!$A$9:$E$655,2,1))</f>
        <v xml:space="preserve"> </v>
      </c>
      <c r="R25" s="21"/>
      <c r="S25" s="76">
        <f t="shared" ca="1" si="3"/>
        <v>42337.750099999954</v>
      </c>
      <c r="T25" s="20" t="str">
        <f ca="1">IF(VLOOKUP(S25,'Time Breakdown'!$A$9:$E$655,2,1)=VLOOKUP(S24,'Time Breakdown'!$A$9:$E$655,2,1)," ",VLOOKUP(S25,'Time Breakdown'!$A$9:$E$655,2,1))</f>
        <v xml:space="preserve"> </v>
      </c>
      <c r="U25" s="21"/>
      <c r="V25" s="214">
        <f t="shared" ca="1" si="4"/>
        <v>42338.750099999954</v>
      </c>
      <c r="W25" s="20" t="str">
        <f ca="1">IF(VLOOKUP(V25,'Time Breakdown'!$A$9:$E$655,2,1)=VLOOKUP(V24,'Time Breakdown'!$A$9:$E$655,2,1)," ",VLOOKUP(V25,'Time Breakdown'!$A$9:$E$655,2,1))</f>
        <v xml:space="preserve"> </v>
      </c>
      <c r="X25" s="21"/>
      <c r="Y25" s="76">
        <f t="shared" ca="1" si="5"/>
        <v>42339.750099999954</v>
      </c>
      <c r="Z25" s="20" t="str">
        <f ca="1">IF(VLOOKUP(Y25,'Time Breakdown'!$A$9:$E$655,2,1)=VLOOKUP(Y24,'Time Breakdown'!$A$9:$E$655,2,1)," ",VLOOKUP(Y25,'Time Breakdown'!$A$9:$E$655,2,1))</f>
        <v xml:space="preserve"> </v>
      </c>
      <c r="AA25" s="21"/>
      <c r="AB25" s="76">
        <f t="shared" ca="1" si="6"/>
        <v>42340.750099999954</v>
      </c>
      <c r="AC25" s="20" t="str">
        <f ca="1">IF(VLOOKUP(AB25,'Time Breakdown'!$A$9:$E$655,2,1)=VLOOKUP(AB24,'Time Breakdown'!$A$9:$E$655,2,1)," ",VLOOKUP(AB25,'Time Breakdown'!$A$9:$E$655,2,1))</f>
        <v xml:space="preserve"> </v>
      </c>
      <c r="AD25" s="21"/>
      <c r="AE25" s="76">
        <f t="shared" ca="1" si="7"/>
        <v>42341.750099999954</v>
      </c>
      <c r="AF25" s="20" t="str">
        <f ca="1">IF(VLOOKUP(AE25,'Time Breakdown'!$A$9:$E$655,2,1)=VLOOKUP(AE24,'Time Breakdown'!$A$9:$E$655,2,1)," ",VLOOKUP(AE25,'Time Breakdown'!$A$9:$E$655,2,1))</f>
        <v xml:space="preserve"> </v>
      </c>
      <c r="AG25" s="21"/>
      <c r="AH25" s="76">
        <f t="shared" ca="1" si="8"/>
        <v>42342.750099999954</v>
      </c>
      <c r="AI25" s="20" t="str">
        <f ca="1">IF(VLOOKUP(AH25,'Time Breakdown'!$A$9:$E$655,2,1)=VLOOKUP(AH24,'Time Breakdown'!$A$9:$E$655,2,1)," ",VLOOKUP(AH25,'Time Breakdown'!$A$9:$E$655,2,1))</f>
        <v xml:space="preserve"> </v>
      </c>
      <c r="AJ25" s="21"/>
    </row>
    <row r="26" spans="1:36" ht="15" customHeight="1">
      <c r="A26" s="76">
        <f t="shared" ca="1" si="9"/>
        <v>42331.791766666618</v>
      </c>
      <c r="B26" s="20" t="str">
        <f ca="1">IF(A26&lt;'Time Breakdown'!$A$9,"",IF(VLOOKUP(A26,'Time Breakdown'!$A$9:$E$655,2,1)=VLOOKUP(A25,'Time Breakdown'!$A$9:$E$655,2,1)," ",VLOOKUP(A26,'Time Breakdown'!$A$9:$E$655,2,1)))</f>
        <v xml:space="preserve"> </v>
      </c>
      <c r="C26" s="21"/>
      <c r="D26" s="76">
        <f t="shared" ca="1" si="10"/>
        <v>42332.791766666618</v>
      </c>
      <c r="E26" s="20" t="str">
        <f ca="1">IF(D26&lt;'Time Breakdown'!$A$9,"",IF(VLOOKUP(D26,'Time Breakdown'!$A$9:$E$655,2,1)=VLOOKUP(D25,'Time Breakdown'!$A$9:$E$655,2,1)," ",VLOOKUP(D26,'Time Breakdown'!$A$9:$E$655,2,1)))</f>
        <v xml:space="preserve"> </v>
      </c>
      <c r="F26" s="21"/>
      <c r="G26" s="76">
        <f t="shared" ca="1" si="11"/>
        <v>42333.791766666618</v>
      </c>
      <c r="H26" s="20" t="str">
        <f ca="1">IF(VLOOKUP(G26,'Time Breakdown'!$A$9:$E$655,2,1)=VLOOKUP(G25,'Time Breakdown'!$A$9:$E$655,2,1)," ",VLOOKUP(G26,'Time Breakdown'!$A$9:$E$655,2,1))</f>
        <v xml:space="preserve"> </v>
      </c>
      <c r="I26" s="21"/>
      <c r="J26" s="76">
        <f t="shared" ca="1" si="12"/>
        <v>42334.791766666618</v>
      </c>
      <c r="K26" s="20" t="str">
        <f ca="1">IF(VLOOKUP(J26,'Time Breakdown'!$A$9:$E$655,2,1)=VLOOKUP(J25,'Time Breakdown'!$A$9:$E$655,2,1)," ",VLOOKUP(J26,'Time Breakdown'!$A$9:$E$655,2,1))</f>
        <v xml:space="preserve"> </v>
      </c>
      <c r="L26" s="21"/>
      <c r="M26" s="76">
        <f t="shared" ca="1" si="13"/>
        <v>42335.791766666618</v>
      </c>
      <c r="N26" s="20" t="str">
        <f ca="1">IF(VLOOKUP(M26,'Time Breakdown'!$A$9:$E$655,2,1)=VLOOKUP(M25,'Time Breakdown'!$A$9:$E$655,2,1)," ",VLOOKUP(M26,'Time Breakdown'!$A$9:$E$655,2,1))</f>
        <v xml:space="preserve"> </v>
      </c>
      <c r="O26" s="21"/>
      <c r="P26" s="76">
        <f t="shared" ca="1" si="14"/>
        <v>42336.791766666618</v>
      </c>
      <c r="Q26" s="20" t="str">
        <f ca="1">IF(VLOOKUP(P26,'Time Breakdown'!$A$9:$E$655,2,1)=VLOOKUP(P25,'Time Breakdown'!$A$9:$E$655,2,1)," ",VLOOKUP(P26,'Time Breakdown'!$A$9:$E$655,2,1))</f>
        <v xml:space="preserve"> </v>
      </c>
      <c r="R26" s="21"/>
      <c r="S26" s="76">
        <f t="shared" ca="1" si="3"/>
        <v>42337.791766666618</v>
      </c>
      <c r="T26" s="20" t="str">
        <f ca="1">IF(VLOOKUP(S26,'Time Breakdown'!$A$9:$E$655,2,1)=VLOOKUP(S25,'Time Breakdown'!$A$9:$E$655,2,1)," ",VLOOKUP(S26,'Time Breakdown'!$A$9:$E$655,2,1))</f>
        <v xml:space="preserve"> </v>
      </c>
      <c r="U26" s="21"/>
      <c r="V26" s="214">
        <f t="shared" ca="1" si="4"/>
        <v>42338.791766666618</v>
      </c>
      <c r="W26" s="20" t="str">
        <f ca="1">IF(VLOOKUP(V26,'Time Breakdown'!$A$9:$E$655,2,1)=VLOOKUP(V25,'Time Breakdown'!$A$9:$E$655,2,1)," ",VLOOKUP(V26,'Time Breakdown'!$A$9:$E$655,2,1))</f>
        <v xml:space="preserve"> </v>
      </c>
      <c r="X26" s="21"/>
      <c r="Y26" s="76">
        <f t="shared" ca="1" si="5"/>
        <v>42339.791766666618</v>
      </c>
      <c r="Z26" s="20" t="str">
        <f ca="1">IF(VLOOKUP(Y26,'Time Breakdown'!$A$9:$E$655,2,1)=VLOOKUP(Y25,'Time Breakdown'!$A$9:$E$655,2,1)," ",VLOOKUP(Y26,'Time Breakdown'!$A$9:$E$655,2,1))</f>
        <v xml:space="preserve"> </v>
      </c>
      <c r="AA26" s="21"/>
      <c r="AB26" s="76">
        <f t="shared" ca="1" si="6"/>
        <v>42340.791766666618</v>
      </c>
      <c r="AC26" s="20" t="str">
        <f ca="1">IF(VLOOKUP(AB26,'Time Breakdown'!$A$9:$E$655,2,1)=VLOOKUP(AB25,'Time Breakdown'!$A$9:$E$655,2,1)," ",VLOOKUP(AB26,'Time Breakdown'!$A$9:$E$655,2,1))</f>
        <v xml:space="preserve"> </v>
      </c>
      <c r="AD26" s="21"/>
      <c r="AE26" s="76">
        <f t="shared" ca="1" si="7"/>
        <v>42341.791766666618</v>
      </c>
      <c r="AF26" s="20" t="str">
        <f ca="1">IF(VLOOKUP(AE26,'Time Breakdown'!$A$9:$E$655,2,1)=VLOOKUP(AE25,'Time Breakdown'!$A$9:$E$655,2,1)," ",VLOOKUP(AE26,'Time Breakdown'!$A$9:$E$655,2,1))</f>
        <v xml:space="preserve"> </v>
      </c>
      <c r="AG26" s="21"/>
      <c r="AH26" s="76">
        <f t="shared" ca="1" si="8"/>
        <v>42342.791766666618</v>
      </c>
      <c r="AI26" s="20" t="str">
        <f ca="1">IF(VLOOKUP(AH26,'Time Breakdown'!$A$9:$E$655,2,1)=VLOOKUP(AH25,'Time Breakdown'!$A$9:$E$655,2,1)," ",VLOOKUP(AH26,'Time Breakdown'!$A$9:$E$655,2,1))</f>
        <v xml:space="preserve"> </v>
      </c>
      <c r="AJ26" s="21"/>
    </row>
    <row r="27" spans="1:36" ht="15" customHeight="1">
      <c r="A27" s="76">
        <f t="shared" ca="1" si="9"/>
        <v>42331.833433333282</v>
      </c>
      <c r="B27" s="20" t="str">
        <f ca="1">IF(A27&lt;'Time Breakdown'!$A$9,"",IF(VLOOKUP(A27,'Time Breakdown'!$A$9:$E$655,2,1)=VLOOKUP(A26,'Time Breakdown'!$A$9:$E$655,2,1)," ",VLOOKUP(A27,'Time Breakdown'!$A$9:$E$655,2,1)))</f>
        <v xml:space="preserve"> </v>
      </c>
      <c r="C27" s="21"/>
      <c r="D27" s="76">
        <f t="shared" ca="1" si="10"/>
        <v>42332.833433333282</v>
      </c>
      <c r="E27" s="20" t="str">
        <f ca="1">IF(D27&lt;'Time Breakdown'!$A$9,"",IF(VLOOKUP(D27,'Time Breakdown'!$A$9:$E$655,2,1)=VLOOKUP(D26,'Time Breakdown'!$A$9:$E$655,2,1)," ",VLOOKUP(D27,'Time Breakdown'!$A$9:$E$655,2,1)))</f>
        <v xml:space="preserve"> </v>
      </c>
      <c r="F27" s="21"/>
      <c r="G27" s="76">
        <f t="shared" ca="1" si="11"/>
        <v>42333.833433333282</v>
      </c>
      <c r="H27" s="20" t="str">
        <f ca="1">IF(VLOOKUP(G27,'Time Breakdown'!$A$9:$E$655,2,1)=VLOOKUP(G26,'Time Breakdown'!$A$9:$E$655,2,1)," ",VLOOKUP(G27,'Time Breakdown'!$A$9:$E$655,2,1))</f>
        <v xml:space="preserve"> </v>
      </c>
      <c r="I27" s="21"/>
      <c r="J27" s="76">
        <f t="shared" ca="1" si="12"/>
        <v>42334.833433333282</v>
      </c>
      <c r="K27" s="20" t="str">
        <f ca="1">IF(VLOOKUP(J27,'Time Breakdown'!$A$9:$E$655,2,1)=VLOOKUP(J26,'Time Breakdown'!$A$9:$E$655,2,1)," ",VLOOKUP(J27,'Time Breakdown'!$A$9:$E$655,2,1))</f>
        <v xml:space="preserve"> </v>
      </c>
      <c r="L27" s="21"/>
      <c r="M27" s="76">
        <f t="shared" ca="1" si="13"/>
        <v>42335.833433333282</v>
      </c>
      <c r="N27" s="20" t="str">
        <f ca="1">IF(VLOOKUP(M27,'Time Breakdown'!$A$9:$E$655,2,1)=VLOOKUP(M26,'Time Breakdown'!$A$9:$E$655,2,1)," ",VLOOKUP(M27,'Time Breakdown'!$A$9:$E$655,2,1))</f>
        <v xml:space="preserve"> </v>
      </c>
      <c r="O27" s="21"/>
      <c r="P27" s="76">
        <f t="shared" ca="1" si="14"/>
        <v>42336.833433333282</v>
      </c>
      <c r="Q27" s="20" t="str">
        <f ca="1">IF(VLOOKUP(P27,'Time Breakdown'!$A$9:$E$655,2,1)=VLOOKUP(P26,'Time Breakdown'!$A$9:$E$655,2,1)," ",VLOOKUP(P27,'Time Breakdown'!$A$9:$E$655,2,1))</f>
        <v xml:space="preserve"> </v>
      </c>
      <c r="R27" s="21"/>
      <c r="S27" s="76">
        <f t="shared" ca="1" si="3"/>
        <v>42337.833433333282</v>
      </c>
      <c r="T27" s="20" t="str">
        <f ca="1">IF(VLOOKUP(S27,'Time Breakdown'!$A$9:$E$655,2,1)=VLOOKUP(S26,'Time Breakdown'!$A$9:$E$655,2,1)," ",VLOOKUP(S27,'Time Breakdown'!$A$9:$E$655,2,1))</f>
        <v xml:space="preserve"> </v>
      </c>
      <c r="U27" s="21"/>
      <c r="V27" s="214">
        <f t="shared" ca="1" si="4"/>
        <v>42338.833433333282</v>
      </c>
      <c r="W27" s="20" t="str">
        <f ca="1">IF(VLOOKUP(V27,'Time Breakdown'!$A$9:$E$655,2,1)=VLOOKUP(V26,'Time Breakdown'!$A$9:$E$655,2,1)," ",VLOOKUP(V27,'Time Breakdown'!$A$9:$E$655,2,1))</f>
        <v xml:space="preserve"> </v>
      </c>
      <c r="X27" s="21"/>
      <c r="Y27" s="76">
        <f t="shared" ca="1" si="5"/>
        <v>42339.833433333282</v>
      </c>
      <c r="Z27" s="20" t="str">
        <f ca="1">IF(VLOOKUP(Y27,'Time Breakdown'!$A$9:$E$655,2,1)=VLOOKUP(Y26,'Time Breakdown'!$A$9:$E$655,2,1)," ",VLOOKUP(Y27,'Time Breakdown'!$A$9:$E$655,2,1))</f>
        <v xml:space="preserve"> </v>
      </c>
      <c r="AA27" s="21"/>
      <c r="AB27" s="76">
        <f t="shared" ca="1" si="6"/>
        <v>42340.833433333282</v>
      </c>
      <c r="AC27" s="20" t="str">
        <f ca="1">IF(VLOOKUP(AB27,'Time Breakdown'!$A$9:$E$655,2,1)=VLOOKUP(AB26,'Time Breakdown'!$A$9:$E$655,2,1)," ",VLOOKUP(AB27,'Time Breakdown'!$A$9:$E$655,2,1))</f>
        <v xml:space="preserve"> </v>
      </c>
      <c r="AD27" s="21"/>
      <c r="AE27" s="76">
        <f t="shared" ca="1" si="7"/>
        <v>42341.833433333282</v>
      </c>
      <c r="AF27" s="20" t="str">
        <f ca="1">IF(VLOOKUP(AE27,'Time Breakdown'!$A$9:$E$655,2,1)=VLOOKUP(AE26,'Time Breakdown'!$A$9:$E$655,2,1)," ",VLOOKUP(AE27,'Time Breakdown'!$A$9:$E$655,2,1))</f>
        <v xml:space="preserve"> </v>
      </c>
      <c r="AG27" s="21"/>
      <c r="AH27" s="76">
        <f t="shared" ca="1" si="8"/>
        <v>42342.833433333282</v>
      </c>
      <c r="AI27" s="20" t="str">
        <f ca="1">IF(VLOOKUP(AH27,'Time Breakdown'!$A$9:$E$655,2,1)=VLOOKUP(AH26,'Time Breakdown'!$A$9:$E$655,2,1)," ",VLOOKUP(AH27,'Time Breakdown'!$A$9:$E$655,2,1))</f>
        <v xml:space="preserve"> </v>
      </c>
      <c r="AJ27" s="21"/>
    </row>
    <row r="28" spans="1:36" ht="15" customHeight="1">
      <c r="A28" s="76">
        <f t="shared" ca="1" si="9"/>
        <v>42331.875099999947</v>
      </c>
      <c r="B28" s="20" t="str">
        <f ca="1">IF(A28&lt;'Time Breakdown'!$A$9,"",IF(VLOOKUP(A28,'Time Breakdown'!$A$9:$E$655,2,1)=VLOOKUP(A27,'Time Breakdown'!$A$9:$E$655,2,1)," ",VLOOKUP(A28,'Time Breakdown'!$A$9:$E$655,2,1)))</f>
        <v xml:space="preserve"> </v>
      </c>
      <c r="C28" s="21"/>
      <c r="D28" s="76">
        <f t="shared" ca="1" si="10"/>
        <v>42332.875099999947</v>
      </c>
      <c r="E28" s="20" t="str">
        <f ca="1">IF(D28&lt;'Time Breakdown'!$A$9,"",IF(VLOOKUP(D28,'Time Breakdown'!$A$9:$E$655,2,1)=VLOOKUP(D27,'Time Breakdown'!$A$9:$E$655,2,1)," ",VLOOKUP(D28,'Time Breakdown'!$A$9:$E$655,2,1)))</f>
        <v xml:space="preserve"> </v>
      </c>
      <c r="F28" s="21"/>
      <c r="G28" s="76">
        <f t="shared" ca="1" si="11"/>
        <v>42333.875099999947</v>
      </c>
      <c r="H28" s="20" t="str">
        <f ca="1">IF(VLOOKUP(G28,'Time Breakdown'!$A$9:$E$655,2,1)=VLOOKUP(G27,'Time Breakdown'!$A$9:$E$655,2,1)," ",VLOOKUP(G28,'Time Breakdown'!$A$9:$E$655,2,1))</f>
        <v xml:space="preserve"> </v>
      </c>
      <c r="I28" s="21"/>
      <c r="J28" s="76">
        <f t="shared" ca="1" si="12"/>
        <v>42334.875099999947</v>
      </c>
      <c r="K28" s="20" t="str">
        <f ca="1">IF(VLOOKUP(J28,'Time Breakdown'!$A$9:$E$655,2,1)=VLOOKUP(J27,'Time Breakdown'!$A$9:$E$655,2,1)," ",VLOOKUP(J28,'Time Breakdown'!$A$9:$E$655,2,1))</f>
        <v xml:space="preserve"> </v>
      </c>
      <c r="L28" s="21"/>
      <c r="M28" s="76">
        <f t="shared" ca="1" si="13"/>
        <v>42335.875099999947</v>
      </c>
      <c r="N28" s="20" t="str">
        <f ca="1">IF(VLOOKUP(M28,'Time Breakdown'!$A$9:$E$655,2,1)=VLOOKUP(M27,'Time Breakdown'!$A$9:$E$655,2,1)," ",VLOOKUP(M28,'Time Breakdown'!$A$9:$E$655,2,1))</f>
        <v xml:space="preserve"> </v>
      </c>
      <c r="O28" s="21"/>
      <c r="P28" s="76">
        <f t="shared" ca="1" si="14"/>
        <v>42336.875099999947</v>
      </c>
      <c r="Q28" s="20" t="str">
        <f ca="1">IF(VLOOKUP(P28,'Time Breakdown'!$A$9:$E$655,2,1)=VLOOKUP(P27,'Time Breakdown'!$A$9:$E$655,2,1)," ",VLOOKUP(P28,'Time Breakdown'!$A$9:$E$655,2,1))</f>
        <v xml:space="preserve"> </v>
      </c>
      <c r="R28" s="21"/>
      <c r="S28" s="76">
        <f t="shared" ca="1" si="3"/>
        <v>42337.875099999947</v>
      </c>
      <c r="T28" s="20" t="str">
        <f ca="1">IF(VLOOKUP(S28,'Time Breakdown'!$A$9:$E$655,2,1)=VLOOKUP(S27,'Time Breakdown'!$A$9:$E$655,2,1)," ",VLOOKUP(S28,'Time Breakdown'!$A$9:$E$655,2,1))</f>
        <v xml:space="preserve"> </v>
      </c>
      <c r="U28" s="21"/>
      <c r="V28" s="214">
        <f t="shared" ca="1" si="4"/>
        <v>42338.875099999947</v>
      </c>
      <c r="W28" s="20" t="str">
        <f ca="1">IF(VLOOKUP(V28,'Time Breakdown'!$A$9:$E$655,2,1)=VLOOKUP(V27,'Time Breakdown'!$A$9:$E$655,2,1)," ",VLOOKUP(V28,'Time Breakdown'!$A$9:$E$655,2,1))</f>
        <v xml:space="preserve"> </v>
      </c>
      <c r="X28" s="21"/>
      <c r="Y28" s="76">
        <f t="shared" ca="1" si="5"/>
        <v>42339.875099999947</v>
      </c>
      <c r="Z28" s="20" t="str">
        <f ca="1">IF(VLOOKUP(Y28,'Time Breakdown'!$A$9:$E$655,2,1)=VLOOKUP(Y27,'Time Breakdown'!$A$9:$E$655,2,1)," ",VLOOKUP(Y28,'Time Breakdown'!$A$9:$E$655,2,1))</f>
        <v xml:space="preserve"> </v>
      </c>
      <c r="AA28" s="21"/>
      <c r="AB28" s="76">
        <f t="shared" ca="1" si="6"/>
        <v>42340.875099999947</v>
      </c>
      <c r="AC28" s="20" t="str">
        <f ca="1">IF(VLOOKUP(AB28,'Time Breakdown'!$A$9:$E$655,2,1)=VLOOKUP(AB27,'Time Breakdown'!$A$9:$E$655,2,1)," ",VLOOKUP(AB28,'Time Breakdown'!$A$9:$E$655,2,1))</f>
        <v xml:space="preserve"> </v>
      </c>
      <c r="AD28" s="21"/>
      <c r="AE28" s="76">
        <f t="shared" ca="1" si="7"/>
        <v>42341.875099999947</v>
      </c>
      <c r="AF28" s="20" t="str">
        <f ca="1">IF(VLOOKUP(AE28,'Time Breakdown'!$A$9:$E$655,2,1)=VLOOKUP(AE27,'Time Breakdown'!$A$9:$E$655,2,1)," ",VLOOKUP(AE28,'Time Breakdown'!$A$9:$E$655,2,1))</f>
        <v xml:space="preserve"> </v>
      </c>
      <c r="AG28" s="21"/>
      <c r="AH28" s="76">
        <f t="shared" ca="1" si="8"/>
        <v>42342.875099999947</v>
      </c>
      <c r="AI28" s="20" t="str">
        <f ca="1">IF(VLOOKUP(AH28,'Time Breakdown'!$A$9:$E$655,2,1)=VLOOKUP(AH27,'Time Breakdown'!$A$9:$E$655,2,1)," ",VLOOKUP(AH28,'Time Breakdown'!$A$9:$E$655,2,1))</f>
        <v xml:space="preserve"> </v>
      </c>
      <c r="AJ28" s="21"/>
    </row>
    <row r="29" spans="1:36" ht="15" customHeight="1">
      <c r="A29" s="76">
        <f t="shared" ca="1" si="9"/>
        <v>42331.916766666611</v>
      </c>
      <c r="B29" s="20" t="str">
        <f ca="1">IF(A29&lt;'Time Breakdown'!$A$9,"",IF(VLOOKUP(A29,'Time Breakdown'!$A$9:$E$655,2,1)=VLOOKUP(A28,'Time Breakdown'!$A$9:$E$655,2,1)," ",VLOOKUP(A29,'Time Breakdown'!$A$9:$E$655,2,1)))</f>
        <v xml:space="preserve"> </v>
      </c>
      <c r="C29" s="21"/>
      <c r="D29" s="76">
        <f t="shared" ca="1" si="10"/>
        <v>42332.916766666611</v>
      </c>
      <c r="E29" s="20" t="str">
        <f ca="1">IF(D29&lt;'Time Breakdown'!$A$9,"",IF(VLOOKUP(D29,'Time Breakdown'!$A$9:$E$655,2,1)=VLOOKUP(D28,'Time Breakdown'!$A$9:$E$655,2,1)," ",VLOOKUP(D29,'Time Breakdown'!$A$9:$E$655,2,1)))</f>
        <v xml:space="preserve"> </v>
      </c>
      <c r="F29" s="21"/>
      <c r="G29" s="76">
        <f t="shared" ca="1" si="11"/>
        <v>42333.916766666611</v>
      </c>
      <c r="H29" s="20" t="str">
        <f ca="1">IF(VLOOKUP(G29,'Time Breakdown'!$A$9:$E$655,2,1)=VLOOKUP(G28,'Time Breakdown'!$A$9:$E$655,2,1)," ",VLOOKUP(G29,'Time Breakdown'!$A$9:$E$655,2,1))</f>
        <v xml:space="preserve"> </v>
      </c>
      <c r="I29" s="21"/>
      <c r="J29" s="76">
        <f t="shared" ca="1" si="12"/>
        <v>42334.916766666611</v>
      </c>
      <c r="K29" s="20" t="str">
        <f ca="1">IF(VLOOKUP(J29,'Time Breakdown'!$A$9:$E$655,2,1)=VLOOKUP(J28,'Time Breakdown'!$A$9:$E$655,2,1)," ",VLOOKUP(J29,'Time Breakdown'!$A$9:$E$655,2,1))</f>
        <v xml:space="preserve"> </v>
      </c>
      <c r="L29" s="21"/>
      <c r="M29" s="76">
        <f t="shared" ca="1" si="13"/>
        <v>42335.916766666611</v>
      </c>
      <c r="N29" s="20" t="str">
        <f ca="1">IF(VLOOKUP(M29,'Time Breakdown'!$A$9:$E$655,2,1)=VLOOKUP(M28,'Time Breakdown'!$A$9:$E$655,2,1)," ",VLOOKUP(M29,'Time Breakdown'!$A$9:$E$655,2,1))</f>
        <v xml:space="preserve"> </v>
      </c>
      <c r="O29" s="21"/>
      <c r="P29" s="76">
        <f t="shared" ca="1" si="14"/>
        <v>42336.916766666611</v>
      </c>
      <c r="Q29" s="20" t="str">
        <f ca="1">IF(VLOOKUP(P29,'Time Breakdown'!$A$9:$E$655,2,1)=VLOOKUP(P28,'Time Breakdown'!$A$9:$E$655,2,1)," ",VLOOKUP(P29,'Time Breakdown'!$A$9:$E$655,2,1))</f>
        <v xml:space="preserve"> </v>
      </c>
      <c r="R29" s="21"/>
      <c r="S29" s="76">
        <f t="shared" ca="1" si="3"/>
        <v>42337.916766666611</v>
      </c>
      <c r="T29" s="20" t="str">
        <f ca="1">IF(VLOOKUP(S29,'Time Breakdown'!$A$9:$E$655,2,1)=VLOOKUP(S28,'Time Breakdown'!$A$9:$E$655,2,1)," ",VLOOKUP(S29,'Time Breakdown'!$A$9:$E$655,2,1))</f>
        <v xml:space="preserve"> </v>
      </c>
      <c r="U29" s="21"/>
      <c r="V29" s="214">
        <f t="shared" ca="1" si="4"/>
        <v>42338.916766666611</v>
      </c>
      <c r="W29" s="20" t="str">
        <f ca="1">IF(VLOOKUP(V29,'Time Breakdown'!$A$9:$E$655,2,1)=VLOOKUP(V28,'Time Breakdown'!$A$9:$E$655,2,1)," ",VLOOKUP(V29,'Time Breakdown'!$A$9:$E$655,2,1))</f>
        <v xml:space="preserve"> </v>
      </c>
      <c r="X29" s="21"/>
      <c r="Y29" s="76">
        <f t="shared" ca="1" si="5"/>
        <v>42339.916766666611</v>
      </c>
      <c r="Z29" s="20" t="str">
        <f ca="1">IF(VLOOKUP(Y29,'Time Breakdown'!$A$9:$E$655,2,1)=VLOOKUP(Y28,'Time Breakdown'!$A$9:$E$655,2,1)," ",VLOOKUP(Y29,'Time Breakdown'!$A$9:$E$655,2,1))</f>
        <v xml:space="preserve"> </v>
      </c>
      <c r="AA29" s="21"/>
      <c r="AB29" s="76">
        <f t="shared" ca="1" si="6"/>
        <v>42340.916766666611</v>
      </c>
      <c r="AC29" s="20" t="str">
        <f ca="1">IF(VLOOKUP(AB29,'Time Breakdown'!$A$9:$E$655,2,1)=VLOOKUP(AB28,'Time Breakdown'!$A$9:$E$655,2,1)," ",VLOOKUP(AB29,'Time Breakdown'!$A$9:$E$655,2,1))</f>
        <v xml:space="preserve"> </v>
      </c>
      <c r="AD29" s="21"/>
      <c r="AE29" s="76">
        <f t="shared" ca="1" si="7"/>
        <v>42341.916766666611</v>
      </c>
      <c r="AF29" s="20" t="str">
        <f ca="1">IF(VLOOKUP(AE29,'Time Breakdown'!$A$9:$E$655,2,1)=VLOOKUP(AE28,'Time Breakdown'!$A$9:$E$655,2,1)," ",VLOOKUP(AE29,'Time Breakdown'!$A$9:$E$655,2,1))</f>
        <v xml:space="preserve"> </v>
      </c>
      <c r="AG29" s="21"/>
      <c r="AH29" s="76">
        <f t="shared" ca="1" si="8"/>
        <v>42342.916766666611</v>
      </c>
      <c r="AI29" s="20" t="str">
        <f ca="1">IF(VLOOKUP(AH29,'Time Breakdown'!$A$9:$E$655,2,1)=VLOOKUP(AH28,'Time Breakdown'!$A$9:$E$655,2,1)," ",VLOOKUP(AH29,'Time Breakdown'!$A$9:$E$655,2,1))</f>
        <v xml:space="preserve"> </v>
      </c>
      <c r="AJ29" s="21"/>
    </row>
    <row r="30" spans="1:36" ht="15" customHeight="1" thickBot="1">
      <c r="A30" s="76">
        <f t="shared" ca="1" si="9"/>
        <v>42331.958433333275</v>
      </c>
      <c r="B30" s="20" t="str">
        <f ca="1">IF(A30&lt;'Time Breakdown'!$A$9,"",IF(VLOOKUP(A30,'Time Breakdown'!$A$9:$E$655,2,1)=VLOOKUP(A29,'Time Breakdown'!$A$9:$E$655,2,1)," ",VLOOKUP(A30,'Time Breakdown'!$A$9:$E$655,2,1)))</f>
        <v xml:space="preserve"> </v>
      </c>
      <c r="C30" s="24"/>
      <c r="D30" s="76">
        <f t="shared" ca="1" si="10"/>
        <v>42332.958433333275</v>
      </c>
      <c r="E30" s="20" t="str">
        <f ca="1">IF(D30&lt;'Time Breakdown'!$A$9,"",IF(VLOOKUP(D30,'Time Breakdown'!$A$9:$E$655,2,1)=VLOOKUP(D29,'Time Breakdown'!$A$9:$E$655,2,1)," ",VLOOKUP(D30,'Time Breakdown'!$A$9:$E$655,2,1)))</f>
        <v xml:space="preserve"> </v>
      </c>
      <c r="F30" s="24"/>
      <c r="G30" s="76">
        <f t="shared" ca="1" si="11"/>
        <v>42333.958433333275</v>
      </c>
      <c r="H30" s="20" t="str">
        <f ca="1">IF(VLOOKUP(G30,'Time Breakdown'!$A$9:$E$655,2,1)=VLOOKUP(G29,'Time Breakdown'!$A$9:$E$655,2,1)," ",VLOOKUP(G30,'Time Breakdown'!$A$9:$E$655,2,1))</f>
        <v xml:space="preserve"> </v>
      </c>
      <c r="I30" s="24"/>
      <c r="J30" s="76">
        <f t="shared" ca="1" si="12"/>
        <v>42334.958433333275</v>
      </c>
      <c r="K30" s="20" t="str">
        <f ca="1">IF(VLOOKUP(J30,'Time Breakdown'!$A$9:$E$655,2,1)=VLOOKUP(J29,'Time Breakdown'!$A$9:$E$655,2,1)," ",VLOOKUP(J30,'Time Breakdown'!$A$9:$E$655,2,1))</f>
        <v xml:space="preserve"> </v>
      </c>
      <c r="L30" s="24"/>
      <c r="M30" s="76">
        <f t="shared" ca="1" si="13"/>
        <v>42335.958433333275</v>
      </c>
      <c r="N30" s="20" t="str">
        <f ca="1">IF(VLOOKUP(M30,'Time Breakdown'!$A$9:$E$655,2,1)=VLOOKUP(M29,'Time Breakdown'!$A$9:$E$655,2,1)," ",VLOOKUP(M30,'Time Breakdown'!$A$9:$E$655,2,1))</f>
        <v xml:space="preserve"> </v>
      </c>
      <c r="O30" s="24"/>
      <c r="P30" s="76">
        <f t="shared" ca="1" si="14"/>
        <v>42336.958433333275</v>
      </c>
      <c r="Q30" s="20" t="str">
        <f ca="1">IF(VLOOKUP(P30,'Time Breakdown'!$A$9:$E$655,2,1)=VLOOKUP(P29,'Time Breakdown'!$A$9:$E$655,2,1)," ",VLOOKUP(P30,'Time Breakdown'!$A$9:$E$655,2,1))</f>
        <v xml:space="preserve"> </v>
      </c>
      <c r="R30" s="24"/>
      <c r="S30" s="76">
        <f t="shared" ca="1" si="3"/>
        <v>42337.958433333275</v>
      </c>
      <c r="T30" s="20" t="str">
        <f ca="1">IF(VLOOKUP(S30,'Time Breakdown'!$A$9:$E$655,2,1)=VLOOKUP(S29,'Time Breakdown'!$A$9:$E$655,2,1)," ",VLOOKUP(S30,'Time Breakdown'!$A$9:$E$655,2,1))</f>
        <v xml:space="preserve"> </v>
      </c>
      <c r="U30" s="24"/>
      <c r="V30" s="214">
        <f t="shared" ca="1" si="4"/>
        <v>42338.958433333275</v>
      </c>
      <c r="W30" s="20" t="str">
        <f ca="1">IF(VLOOKUP(V30,'Time Breakdown'!$A$9:$E$655,2,1)=VLOOKUP(V29,'Time Breakdown'!$A$9:$E$655,2,1)," ",VLOOKUP(V30,'Time Breakdown'!$A$9:$E$655,2,1))</f>
        <v xml:space="preserve"> </v>
      </c>
      <c r="X30" s="24"/>
      <c r="Y30" s="76">
        <f t="shared" ca="1" si="5"/>
        <v>42339.958433333275</v>
      </c>
      <c r="Z30" s="20" t="str">
        <f ca="1">IF(VLOOKUP(Y30,'Time Breakdown'!$A$9:$E$655,2,1)=VLOOKUP(Y29,'Time Breakdown'!$A$9:$E$655,2,1)," ",VLOOKUP(Y30,'Time Breakdown'!$A$9:$E$655,2,1))</f>
        <v xml:space="preserve"> </v>
      </c>
      <c r="AA30" s="24"/>
      <c r="AB30" s="76">
        <f t="shared" ca="1" si="6"/>
        <v>42340.958433333275</v>
      </c>
      <c r="AC30" s="20" t="str">
        <f ca="1">IF(VLOOKUP(AB30,'Time Breakdown'!$A$9:$E$655,2,1)=VLOOKUP(AB29,'Time Breakdown'!$A$9:$E$655,2,1)," ",VLOOKUP(AB30,'Time Breakdown'!$A$9:$E$655,2,1))</f>
        <v xml:space="preserve"> </v>
      </c>
      <c r="AD30" s="24"/>
      <c r="AE30" s="76">
        <f t="shared" ca="1" si="7"/>
        <v>42341.958433333275</v>
      </c>
      <c r="AF30" s="20" t="str">
        <f ca="1">IF(VLOOKUP(AE30,'Time Breakdown'!$A$9:$E$655,2,1)=VLOOKUP(AE29,'Time Breakdown'!$A$9:$E$655,2,1)," ",VLOOKUP(AE30,'Time Breakdown'!$A$9:$E$655,2,1))</f>
        <v xml:space="preserve"> </v>
      </c>
      <c r="AG30" s="24"/>
      <c r="AH30" s="76">
        <f t="shared" ca="1" si="8"/>
        <v>42342.958433333275</v>
      </c>
      <c r="AI30" s="20" t="str">
        <f ca="1">IF(VLOOKUP(AH30,'Time Breakdown'!$A$9:$E$655,2,1)=VLOOKUP(AH29,'Time Breakdown'!$A$9:$E$655,2,1)," ",VLOOKUP(AH30,'Time Breakdown'!$A$9:$E$655,2,1))</f>
        <v xml:space="preserve"> </v>
      </c>
      <c r="AJ30" s="24"/>
    </row>
    <row r="31" spans="1:36" ht="15" customHeight="1" thickBot="1">
      <c r="A31" s="25" t="s">
        <v>0</v>
      </c>
      <c r="B31" s="26"/>
      <c r="C31" s="27"/>
      <c r="D31" s="25" t="s">
        <v>0</v>
      </c>
      <c r="E31" s="28"/>
      <c r="F31" s="27"/>
      <c r="G31" s="25" t="s">
        <v>0</v>
      </c>
      <c r="H31" s="28"/>
      <c r="I31" s="27"/>
      <c r="J31" s="25" t="s">
        <v>0</v>
      </c>
      <c r="K31" s="28"/>
      <c r="L31" s="27"/>
      <c r="M31" s="397" t="s">
        <v>0</v>
      </c>
      <c r="N31" s="398"/>
      <c r="O31" s="399"/>
      <c r="P31" s="397" t="s">
        <v>0</v>
      </c>
      <c r="Q31" s="398"/>
      <c r="R31" s="399"/>
      <c r="S31" s="397" t="s">
        <v>0</v>
      </c>
      <c r="T31" s="398"/>
      <c r="U31" s="399"/>
      <c r="V31" s="398" t="s">
        <v>0</v>
      </c>
      <c r="W31" s="398"/>
      <c r="X31" s="399"/>
      <c r="Y31" s="397" t="s">
        <v>0</v>
      </c>
      <c r="Z31" s="398"/>
      <c r="AA31" s="399"/>
      <c r="AB31" s="397" t="s">
        <v>0</v>
      </c>
      <c r="AC31" s="398"/>
      <c r="AD31" s="399"/>
      <c r="AE31" s="397" t="s">
        <v>0</v>
      </c>
      <c r="AF31" s="398"/>
      <c r="AG31" s="399"/>
      <c r="AH31" s="397" t="s">
        <v>0</v>
      </c>
      <c r="AI31" s="398"/>
      <c r="AJ31" s="399"/>
    </row>
    <row r="32" spans="1:36" ht="15" customHeight="1">
      <c r="A32" s="392" t="str">
        <f ca="1">+IF(HLOOKUP(A$6,Logistics!$A$1:$IU$37,30)=0,"",HLOOKUP(A$6,Logistics!$A$1:$IU$37,30))</f>
        <v/>
      </c>
      <c r="B32" s="393"/>
      <c r="C32" s="394"/>
      <c r="D32" s="392" t="str">
        <f ca="1">+IF(HLOOKUP(D$6,Logistics!$A$1:$IU$37,30)=0,"",HLOOKUP(D$6,Logistics!$A$1:$IU$37,30))</f>
        <v/>
      </c>
      <c r="E32" s="393"/>
      <c r="F32" s="394"/>
      <c r="G32" s="392" t="str">
        <f ca="1">+IF(HLOOKUP(G$6,Logistics!$A$1:$IU$37,30)=0,"",HLOOKUP(G$6,Logistics!$A$1:$IU$37,30))</f>
        <v/>
      </c>
      <c r="H32" s="393"/>
      <c r="I32" s="394"/>
      <c r="J32" s="392" t="str">
        <f ca="1">+IF(HLOOKUP(J$6,Logistics!$A$1:$IU$37,30)=0,"",HLOOKUP(J$6,Logistics!$A$1:$IU$37,30))</f>
        <v/>
      </c>
      <c r="K32" s="393"/>
      <c r="L32" s="394"/>
      <c r="M32" s="392" t="str">
        <f ca="1">+IF(HLOOKUP(M$6,Logistics!$A$1:$IU$37,30)=0,"",HLOOKUP(M$6,Logistics!$A$1:$IU$37,30))</f>
        <v/>
      </c>
      <c r="N32" s="393"/>
      <c r="O32" s="394"/>
      <c r="P32" s="392" t="str">
        <f ca="1">+IF(HLOOKUP(P$6,Logistics!$A$1:$IU$37,30)=0,"",HLOOKUP(P$6,Logistics!$A$1:$IU$37,30))</f>
        <v/>
      </c>
      <c r="Q32" s="393"/>
      <c r="R32" s="394"/>
      <c r="S32" s="392" t="str">
        <f ca="1">+IF(HLOOKUP(S$6,Logistics!$A$1:$IU$37,30)=0,"",HLOOKUP(S$6,Logistics!$A$1:$IU$37,30))</f>
        <v/>
      </c>
      <c r="T32" s="393"/>
      <c r="U32" s="394"/>
      <c r="V32" s="393" t="str">
        <f ca="1">+IF(HLOOKUP(V$6,Logistics!$A$1:$IU$37,30)=0,"",HLOOKUP(V$6,Logistics!$A$1:$IU$37,30))</f>
        <v/>
      </c>
      <c r="W32" s="393"/>
      <c r="X32" s="394"/>
      <c r="Y32" s="392" t="str">
        <f ca="1">+IF(HLOOKUP(Y$6,Logistics!$A$1:$IU$37,30)=0,"",HLOOKUP(Y$6,Logistics!$A$1:$IU$37,30))</f>
        <v/>
      </c>
      <c r="Z32" s="393"/>
      <c r="AA32" s="394"/>
      <c r="AB32" s="392" t="str">
        <f ca="1">+IF(HLOOKUP(AB$6,Logistics!$A$1:$IU$37,30)=0,"",HLOOKUP(AB$6,Logistics!$A$1:$IU$37,30))</f>
        <v/>
      </c>
      <c r="AC32" s="393"/>
      <c r="AD32" s="394"/>
      <c r="AE32" s="392" t="str">
        <f ca="1">+IF(HLOOKUP(AE$6,Logistics!$A$1:$IU$37,30)=0,"",HLOOKUP(AE$6,Logistics!$A$1:$IU$37,30))</f>
        <v/>
      </c>
      <c r="AF32" s="393"/>
      <c r="AG32" s="394"/>
      <c r="AH32" s="392" t="str">
        <f ca="1">+IF(HLOOKUP(AH$6,Logistics!$A$1:$IU$37,30)=0,"",HLOOKUP(AH$6,Logistics!$A$1:$IU$37,30))</f>
        <v/>
      </c>
      <c r="AI32" s="393"/>
      <c r="AJ32" s="394"/>
    </row>
    <row r="33" spans="1:36" ht="15" customHeight="1">
      <c r="A33" s="386" t="str">
        <f ca="1">+IF(HLOOKUP(A$6,Logistics!$A$1:$IU$37,31)=0,"",HLOOKUP(A$6,Logistics!$A$1:$IU$37,31))</f>
        <v/>
      </c>
      <c r="B33" s="387"/>
      <c r="C33" s="388"/>
      <c r="D33" s="386" t="str">
        <f ca="1">+IF(HLOOKUP(D$6,Logistics!$A$1:$IU$37,31)=0,"",HLOOKUP(D$6,Logistics!$A$1:$IU$37,31))</f>
        <v/>
      </c>
      <c r="E33" s="387"/>
      <c r="F33" s="388"/>
      <c r="G33" s="386" t="str">
        <f ca="1">+IF(HLOOKUP(G$6,Logistics!$A$1:$IU$37,31)=0,"",HLOOKUP(G$6,Logistics!$A$1:$IU$37,31))</f>
        <v/>
      </c>
      <c r="H33" s="387"/>
      <c r="I33" s="388"/>
      <c r="J33" s="386" t="str">
        <f ca="1">+IF(HLOOKUP(J$6,Logistics!$A$1:$IU$37,31)=0,"",HLOOKUP(J$6,Logistics!$A$1:$IU$37,31))</f>
        <v/>
      </c>
      <c r="K33" s="387"/>
      <c r="L33" s="388"/>
      <c r="M33" s="386" t="str">
        <f ca="1">+IF(HLOOKUP(M$6,Logistics!$A$1:$IU$37,31)=0,"",HLOOKUP(M$6,Logistics!$A$1:$IU$37,31))</f>
        <v/>
      </c>
      <c r="N33" s="387"/>
      <c r="O33" s="388"/>
      <c r="P33" s="386" t="str">
        <f ca="1">+IF(HLOOKUP(P$6,Logistics!$A$1:$IU$37,31)=0,"",HLOOKUP(P$6,Logistics!$A$1:$IU$37,31))</f>
        <v/>
      </c>
      <c r="Q33" s="387"/>
      <c r="R33" s="388"/>
      <c r="S33" s="386" t="str">
        <f ca="1">+IF(HLOOKUP(S$6,Logistics!$A$1:$IU$37,31)=0,"",HLOOKUP(S$6,Logistics!$A$1:$IU$37,31))</f>
        <v/>
      </c>
      <c r="T33" s="387"/>
      <c r="U33" s="388"/>
      <c r="V33" s="387" t="str">
        <f ca="1">+IF(HLOOKUP(V$6,Logistics!$A$1:$IU$37,31)=0,"",HLOOKUP(V$6,Logistics!$A$1:$IU$37,31))</f>
        <v/>
      </c>
      <c r="W33" s="387"/>
      <c r="X33" s="388"/>
      <c r="Y33" s="386" t="str">
        <f ca="1">+IF(HLOOKUP(Y$6,Logistics!$A$1:$IU$37,31)=0,"",HLOOKUP(Y$6,Logistics!$A$1:$IU$37,31))</f>
        <v/>
      </c>
      <c r="Z33" s="387"/>
      <c r="AA33" s="388"/>
      <c r="AB33" s="386" t="str">
        <f ca="1">+IF(HLOOKUP(AB$6,Logistics!$A$1:$IU$37,31)=0,"",HLOOKUP(AB$6,Logistics!$A$1:$IU$37,31))</f>
        <v/>
      </c>
      <c r="AC33" s="387"/>
      <c r="AD33" s="388"/>
      <c r="AE33" s="386" t="str">
        <f ca="1">+IF(HLOOKUP(AE$6,Logistics!$A$1:$IU$37,31)=0,"",HLOOKUP(AE$6,Logistics!$A$1:$IU$37,31))</f>
        <v/>
      </c>
      <c r="AF33" s="387"/>
      <c r="AG33" s="388"/>
      <c r="AH33" s="386" t="str">
        <f ca="1">+IF(HLOOKUP(AH$6,Logistics!$A$1:$IU$37,31)=0,"",HLOOKUP(AH$6,Logistics!$A$1:$IU$37,31))</f>
        <v/>
      </c>
      <c r="AI33" s="387"/>
      <c r="AJ33" s="388"/>
    </row>
    <row r="34" spans="1:36" ht="15" customHeight="1">
      <c r="A34" s="386" t="str">
        <f ca="1">+IF(HLOOKUP(A$6,Logistics!$A$1:$IU$37,32)=0,"",HLOOKUP(A$6,Logistics!$A$1:$IU$37,32))</f>
        <v/>
      </c>
      <c r="B34" s="387"/>
      <c r="C34" s="388"/>
      <c r="D34" s="386" t="str">
        <f ca="1">+IF(HLOOKUP(D$6,Logistics!$A$1:$IU$37,32)=0,"",HLOOKUP(D$6,Logistics!$A$1:$IU$37,32))</f>
        <v/>
      </c>
      <c r="E34" s="387"/>
      <c r="F34" s="388"/>
      <c r="G34" s="386" t="str">
        <f ca="1">+IF(HLOOKUP(G$6,Logistics!$A$1:$IU$37,32)=0,"",HLOOKUP(G$6,Logistics!$A$1:$IU$37,32))</f>
        <v/>
      </c>
      <c r="H34" s="387"/>
      <c r="I34" s="388"/>
      <c r="J34" s="386" t="str">
        <f ca="1">+IF(HLOOKUP(J$6,Logistics!$A$1:$IU$37,32)=0,"",HLOOKUP(J$6,Logistics!$A$1:$IU$37,32))</f>
        <v/>
      </c>
      <c r="K34" s="387"/>
      <c r="L34" s="388"/>
      <c r="M34" s="386" t="str">
        <f ca="1">+IF(HLOOKUP(M$6,Logistics!$A$1:$IU$37,32)=0,"",HLOOKUP(M$6,Logistics!$A$1:$IU$37,32))</f>
        <v/>
      </c>
      <c r="N34" s="387"/>
      <c r="O34" s="388"/>
      <c r="P34" s="386" t="str">
        <f ca="1">+IF(HLOOKUP(P$6,Logistics!$A$1:$IU$37,32)=0,"",HLOOKUP(P$6,Logistics!$A$1:$IU$37,32))</f>
        <v/>
      </c>
      <c r="Q34" s="387"/>
      <c r="R34" s="388"/>
      <c r="S34" s="386" t="str">
        <f ca="1">+IF(HLOOKUP(S$6,Logistics!$A$1:$IU$37,32)=0,"",HLOOKUP(S$6,Logistics!$A$1:$IU$37,32))</f>
        <v/>
      </c>
      <c r="T34" s="387"/>
      <c r="U34" s="388"/>
      <c r="V34" s="387" t="str">
        <f ca="1">+IF(HLOOKUP(V$6,Logistics!$A$1:$IU$37,32)=0,"",HLOOKUP(V$6,Logistics!$A$1:$IU$37,32))</f>
        <v/>
      </c>
      <c r="W34" s="387"/>
      <c r="X34" s="388"/>
      <c r="Y34" s="386" t="str">
        <f ca="1">+IF(HLOOKUP(Y$6,Logistics!$A$1:$IU$37,32)=0,"",HLOOKUP(Y$6,Logistics!$A$1:$IU$37,32))</f>
        <v/>
      </c>
      <c r="Z34" s="387"/>
      <c r="AA34" s="388"/>
      <c r="AB34" s="386" t="str">
        <f ca="1">+IF(HLOOKUP(AB$6,Logistics!$A$1:$IU$37,32)=0,"",HLOOKUP(AB$6,Logistics!$A$1:$IU$37,32))</f>
        <v/>
      </c>
      <c r="AC34" s="387"/>
      <c r="AD34" s="388"/>
      <c r="AE34" s="386" t="str">
        <f ca="1">+IF(HLOOKUP(AE$6,Logistics!$A$1:$IU$37,32)=0,"",HLOOKUP(AE$6,Logistics!$A$1:$IU$37,32))</f>
        <v/>
      </c>
      <c r="AF34" s="387"/>
      <c r="AG34" s="388"/>
      <c r="AH34" s="386" t="str">
        <f ca="1">+IF(HLOOKUP(AH$6,Logistics!$A$1:$IU$37,32)=0,"",HLOOKUP(AH$6,Logistics!$A$1:$IU$37,32))</f>
        <v/>
      </c>
      <c r="AI34" s="387"/>
      <c r="AJ34" s="388"/>
    </row>
    <row r="35" spans="1:36" ht="15" customHeight="1">
      <c r="A35" s="386" t="str">
        <f ca="1">+IF(HLOOKUP(A$6,Logistics!$A$1:$IU$37,33)=0,"",HLOOKUP(A$6,Logistics!$A$1:$IU$37,33))</f>
        <v/>
      </c>
      <c r="B35" s="387"/>
      <c r="C35" s="388"/>
      <c r="D35" s="386" t="str">
        <f ca="1">+IF(HLOOKUP(D$6,Logistics!$A$1:$IU$37,33)=0,"",HLOOKUP(D$6,Logistics!$A$1:$IU$37,33))</f>
        <v/>
      </c>
      <c r="E35" s="387"/>
      <c r="F35" s="388"/>
      <c r="G35" s="386" t="str">
        <f ca="1">+IF(HLOOKUP(G$6,Logistics!$A$1:$IU$37,33)=0,"",HLOOKUP(G$6,Logistics!$A$1:$IU$37,33))</f>
        <v/>
      </c>
      <c r="H35" s="387"/>
      <c r="I35" s="388"/>
      <c r="J35" s="386" t="str">
        <f ca="1">+IF(HLOOKUP(J$6,Logistics!$A$1:$IU$37,33)=0,"",HLOOKUP(J$6,Logistics!$A$1:$IU$37,33))</f>
        <v/>
      </c>
      <c r="K35" s="387"/>
      <c r="L35" s="388"/>
      <c r="M35" s="386" t="str">
        <f ca="1">+IF(HLOOKUP(M$6,Logistics!$A$1:$IU$37,33)=0,"",HLOOKUP(M$6,Logistics!$A$1:$IU$37,33))</f>
        <v/>
      </c>
      <c r="N35" s="387"/>
      <c r="O35" s="388"/>
      <c r="P35" s="386" t="str">
        <f ca="1">+IF(HLOOKUP(P$6,Logistics!$A$1:$IU$37,33)=0,"",HLOOKUP(P$6,Logistics!$A$1:$IU$37,33))</f>
        <v/>
      </c>
      <c r="Q35" s="387"/>
      <c r="R35" s="388"/>
      <c r="S35" s="386" t="str">
        <f ca="1">+IF(HLOOKUP(S$6,Logistics!$A$1:$IU$37,33)=0,"",HLOOKUP(S$6,Logistics!$A$1:$IU$37,33))</f>
        <v/>
      </c>
      <c r="T35" s="387"/>
      <c r="U35" s="388"/>
      <c r="V35" s="387" t="str">
        <f ca="1">+IF(HLOOKUP(V$6,Logistics!$A$1:$IU$37,33)=0,"",HLOOKUP(V$6,Logistics!$A$1:$IU$37,33))</f>
        <v/>
      </c>
      <c r="W35" s="387"/>
      <c r="X35" s="388"/>
      <c r="Y35" s="386" t="str">
        <f ca="1">+IF(HLOOKUP(Y$6,Logistics!$A$1:$IU$37,33)=0,"",HLOOKUP(Y$6,Logistics!$A$1:$IU$37,33))</f>
        <v/>
      </c>
      <c r="Z35" s="387"/>
      <c r="AA35" s="388"/>
      <c r="AB35" s="386" t="str">
        <f ca="1">+IF(HLOOKUP(AB$6,Logistics!$A$1:$IU$37,33)=0,"",HLOOKUP(AB$6,Logistics!$A$1:$IU$37,33))</f>
        <v/>
      </c>
      <c r="AC35" s="387"/>
      <c r="AD35" s="388"/>
      <c r="AE35" s="386" t="str">
        <f ca="1">+IF(HLOOKUP(AE$6,Logistics!$A$1:$IU$37,33)=0,"",HLOOKUP(AE$6,Logistics!$A$1:$IU$37,33))</f>
        <v/>
      </c>
      <c r="AF35" s="387"/>
      <c r="AG35" s="388"/>
      <c r="AH35" s="386" t="str">
        <f ca="1">+IF(HLOOKUP(AH$6,Logistics!$A$1:$IU$37,33)=0,"",HLOOKUP(AH$6,Logistics!$A$1:$IU$37,33))</f>
        <v/>
      </c>
      <c r="AI35" s="387"/>
      <c r="AJ35" s="388"/>
    </row>
    <row r="36" spans="1:36" ht="15" customHeight="1">
      <c r="A36" s="386" t="str">
        <f ca="1">+IF(HLOOKUP(A$6,Logistics!$A$1:$IU$37,34)=0,"",HLOOKUP(A$6,Logistics!$A$1:$IU$37,34))</f>
        <v/>
      </c>
      <c r="B36" s="387"/>
      <c r="C36" s="388"/>
      <c r="D36" s="386" t="str">
        <f ca="1">+IF(HLOOKUP(D$6,Logistics!$A$1:$IU$37,34)=0,"",HLOOKUP(D$6,Logistics!$A$1:$IU$37,34))</f>
        <v/>
      </c>
      <c r="E36" s="387"/>
      <c r="F36" s="388"/>
      <c r="G36" s="386" t="str">
        <f ca="1">+IF(HLOOKUP(G$6,Logistics!$A$1:$IU$37,34)=0,"",HLOOKUP(G$6,Logistics!$A$1:$IU$37,34))</f>
        <v/>
      </c>
      <c r="H36" s="387"/>
      <c r="I36" s="388"/>
      <c r="J36" s="386" t="str">
        <f ca="1">+IF(HLOOKUP(J$6,Logistics!$A$1:$IU$37,34)=0,"",HLOOKUP(J$6,Logistics!$A$1:$IU$37,34))</f>
        <v/>
      </c>
      <c r="K36" s="387"/>
      <c r="L36" s="388"/>
      <c r="M36" s="386" t="str">
        <f ca="1">+IF(HLOOKUP(M$6,Logistics!$A$1:$IU$37,34)=0,"",HLOOKUP(M$6,Logistics!$A$1:$IU$37,34))</f>
        <v/>
      </c>
      <c r="N36" s="387"/>
      <c r="O36" s="388"/>
      <c r="P36" s="386" t="str">
        <f ca="1">+IF(HLOOKUP(P$6,Logistics!$A$1:$IU$37,34)=0,"",HLOOKUP(P$6,Logistics!$A$1:$IU$37,34))</f>
        <v/>
      </c>
      <c r="Q36" s="387"/>
      <c r="R36" s="388"/>
      <c r="S36" s="386" t="str">
        <f ca="1">+IF(HLOOKUP(S$6,Logistics!$A$1:$IU$37,34)=0,"",HLOOKUP(S$6,Logistics!$A$1:$IU$37,34))</f>
        <v/>
      </c>
      <c r="T36" s="387"/>
      <c r="U36" s="388"/>
      <c r="V36" s="387" t="str">
        <f ca="1">+IF(HLOOKUP(V$6,Logistics!$A$1:$IU$37,34)=0,"",HLOOKUP(V$6,Logistics!$A$1:$IU$37,34))</f>
        <v/>
      </c>
      <c r="W36" s="387"/>
      <c r="X36" s="388"/>
      <c r="Y36" s="386" t="str">
        <f ca="1">+IF(HLOOKUP(Y$6,Logistics!$A$1:$IU$37,34)=0,"",HLOOKUP(Y$6,Logistics!$A$1:$IU$37,34))</f>
        <v/>
      </c>
      <c r="Z36" s="387"/>
      <c r="AA36" s="388"/>
      <c r="AB36" s="386" t="str">
        <f ca="1">+IF(HLOOKUP(AB$6,Logistics!$A$1:$IU$37,34)=0,"",HLOOKUP(AB$6,Logistics!$A$1:$IU$37,34))</f>
        <v/>
      </c>
      <c r="AC36" s="387"/>
      <c r="AD36" s="388"/>
      <c r="AE36" s="386" t="str">
        <f ca="1">+IF(HLOOKUP(AE$6,Logistics!$A$1:$IU$37,34)=0,"",HLOOKUP(AE$6,Logistics!$A$1:$IU$37,34))</f>
        <v/>
      </c>
      <c r="AF36" s="387"/>
      <c r="AG36" s="388"/>
      <c r="AH36" s="386" t="str">
        <f ca="1">+IF(HLOOKUP(AH$6,Logistics!$A$1:$IU$37,34)=0,"",HLOOKUP(AH$6,Logistics!$A$1:$IU$37,34))</f>
        <v/>
      </c>
      <c r="AI36" s="387"/>
      <c r="AJ36" s="388"/>
    </row>
    <row r="37" spans="1:36" ht="15" customHeight="1">
      <c r="A37" s="386" t="str">
        <f ca="1">+IF(HLOOKUP(A$6,Logistics!$A$1:$IU$37,35)=0,"",HLOOKUP(A$6,Logistics!$A$1:$IU$37,35))</f>
        <v/>
      </c>
      <c r="B37" s="387"/>
      <c r="C37" s="388"/>
      <c r="D37" s="386" t="str">
        <f ca="1">+IF(HLOOKUP(D$6,Logistics!$A$1:$IU$37,35)=0,"",HLOOKUP(D$6,Logistics!$A$1:$IU$37,35))</f>
        <v/>
      </c>
      <c r="E37" s="387"/>
      <c r="F37" s="388"/>
      <c r="G37" s="386" t="str">
        <f ca="1">+IF(HLOOKUP(G$6,Logistics!$A$1:$IU$37,35)=0,"",HLOOKUP(G$6,Logistics!$A$1:$IU$37,35))</f>
        <v/>
      </c>
      <c r="H37" s="387"/>
      <c r="I37" s="388"/>
      <c r="J37" s="386" t="str">
        <f ca="1">+IF(HLOOKUP(J$6,Logistics!$A$1:$IU$37,35)=0,"",HLOOKUP(J$6,Logistics!$A$1:$IU$37,35))</f>
        <v/>
      </c>
      <c r="K37" s="387"/>
      <c r="L37" s="388"/>
      <c r="M37" s="386" t="str">
        <f ca="1">+IF(HLOOKUP(M$6,Logistics!$A$1:$IU$37,35)=0,"",HLOOKUP(M$6,Logistics!$A$1:$IU$37,35))</f>
        <v/>
      </c>
      <c r="N37" s="387"/>
      <c r="O37" s="388"/>
      <c r="P37" s="386" t="str">
        <f ca="1">+IF(HLOOKUP(P$6,Logistics!$A$1:$IU$37,35)=0,"",HLOOKUP(P$6,Logistics!$A$1:$IU$37,35))</f>
        <v/>
      </c>
      <c r="Q37" s="387"/>
      <c r="R37" s="388"/>
      <c r="S37" s="386" t="str">
        <f ca="1">+IF(HLOOKUP(S$6,Logistics!$A$1:$IU$37,35)=0,"",HLOOKUP(S$6,Logistics!$A$1:$IU$37,35))</f>
        <v/>
      </c>
      <c r="T37" s="387"/>
      <c r="U37" s="388"/>
      <c r="V37" s="387" t="str">
        <f ca="1">+IF(HLOOKUP(V$6,Logistics!$A$1:$IU$37,35)=0,"",HLOOKUP(V$6,Logistics!$A$1:$IU$37,35))</f>
        <v/>
      </c>
      <c r="W37" s="387"/>
      <c r="X37" s="388"/>
      <c r="Y37" s="386" t="str">
        <f ca="1">+IF(HLOOKUP(Y$6,Logistics!$A$1:$IU$37,35)=0,"",HLOOKUP(Y$6,Logistics!$A$1:$IU$37,35))</f>
        <v/>
      </c>
      <c r="Z37" s="387"/>
      <c r="AA37" s="388"/>
      <c r="AB37" s="386" t="str">
        <f ca="1">+IF(HLOOKUP(AB$6,Logistics!$A$1:$IU$37,35)=0,"",HLOOKUP(AB$6,Logistics!$A$1:$IU$37,35))</f>
        <v/>
      </c>
      <c r="AC37" s="387"/>
      <c r="AD37" s="388"/>
      <c r="AE37" s="386" t="str">
        <f ca="1">+IF(HLOOKUP(AE$6,Logistics!$A$1:$IU$37,35)=0,"",HLOOKUP(AE$6,Logistics!$A$1:$IU$37,35))</f>
        <v/>
      </c>
      <c r="AF37" s="387"/>
      <c r="AG37" s="388"/>
      <c r="AH37" s="386" t="str">
        <f ca="1">+IF(HLOOKUP(AH$6,Logistics!$A$1:$IU$37,35)=0,"",HLOOKUP(AH$6,Logistics!$A$1:$IU$37,35))</f>
        <v/>
      </c>
      <c r="AI37" s="387"/>
      <c r="AJ37" s="388"/>
    </row>
    <row r="38" spans="1:36" ht="15" customHeight="1">
      <c r="A38" s="386" t="str">
        <f ca="1">+IF(HLOOKUP(A$6,Logistics!$A$1:$IU$37,36)=0,"",HLOOKUP(A$6,Logistics!$A$1:$IU$37,36))</f>
        <v/>
      </c>
      <c r="B38" s="387"/>
      <c r="C38" s="388"/>
      <c r="D38" s="386" t="str">
        <f ca="1">+IF(HLOOKUP(D$6,Logistics!$A$1:$IU$37,36)=0,"",HLOOKUP(D$6,Logistics!$A$1:$IU$37,36))</f>
        <v/>
      </c>
      <c r="E38" s="387"/>
      <c r="F38" s="388"/>
      <c r="G38" s="386" t="str">
        <f ca="1">+IF(HLOOKUP(G$6,Logistics!$A$1:$IU$37,36)=0,"",HLOOKUP(G$6,Logistics!$A$1:$IU$37,36))</f>
        <v/>
      </c>
      <c r="H38" s="387"/>
      <c r="I38" s="388"/>
      <c r="J38" s="386" t="str">
        <f ca="1">+IF(HLOOKUP(J$6,Logistics!$A$1:$IU$37,36)=0,"",HLOOKUP(J$6,Logistics!$A$1:$IU$37,36))</f>
        <v/>
      </c>
      <c r="K38" s="387"/>
      <c r="L38" s="388"/>
      <c r="M38" s="386" t="str">
        <f ca="1">+IF(HLOOKUP(M$6,Logistics!$A$1:$IU$37,36)=0,"",HLOOKUP(M$6,Logistics!$A$1:$IU$37,36))</f>
        <v/>
      </c>
      <c r="N38" s="387"/>
      <c r="O38" s="388"/>
      <c r="P38" s="386" t="str">
        <f ca="1">+IF(HLOOKUP(P$6,Logistics!$A$1:$IU$37,36)=0,"",HLOOKUP(P$6,Logistics!$A$1:$IU$37,36))</f>
        <v/>
      </c>
      <c r="Q38" s="387"/>
      <c r="R38" s="388"/>
      <c r="S38" s="386" t="str">
        <f ca="1">+IF(HLOOKUP(S$6,Logistics!$A$1:$IU$37,36)=0,"",HLOOKUP(S$6,Logistics!$A$1:$IU$37,36))</f>
        <v/>
      </c>
      <c r="T38" s="387"/>
      <c r="U38" s="388"/>
      <c r="V38" s="387" t="str">
        <f ca="1">+IF(HLOOKUP(V$6,Logistics!$A$1:$IU$37,36)=0,"",HLOOKUP(V$6,Logistics!$A$1:$IU$37,36))</f>
        <v/>
      </c>
      <c r="W38" s="387"/>
      <c r="X38" s="388"/>
      <c r="Y38" s="386" t="str">
        <f ca="1">+IF(HLOOKUP(Y$6,Logistics!$A$1:$IU$37,36)=0,"",HLOOKUP(Y$6,Logistics!$A$1:$IU$37,36))</f>
        <v/>
      </c>
      <c r="Z38" s="387"/>
      <c r="AA38" s="388"/>
      <c r="AB38" s="386" t="str">
        <f ca="1">+IF(HLOOKUP(AB$6,Logistics!$A$1:$IU$37,36)=0,"",HLOOKUP(AB$6,Logistics!$A$1:$IU$37,36))</f>
        <v/>
      </c>
      <c r="AC38" s="387"/>
      <c r="AD38" s="388"/>
      <c r="AE38" s="386" t="str">
        <f ca="1">+IF(HLOOKUP(AE$6,Logistics!$A$1:$IU$37,36)=0,"",HLOOKUP(AE$6,Logistics!$A$1:$IU$37,36))</f>
        <v/>
      </c>
      <c r="AF38" s="387"/>
      <c r="AG38" s="388"/>
      <c r="AH38" s="386" t="str">
        <f ca="1">+IF(HLOOKUP(AH$6,Logistics!$A$1:$IU$37,36)=0,"",HLOOKUP(AH$6,Logistics!$A$1:$IU$37,36))</f>
        <v/>
      </c>
      <c r="AI38" s="387"/>
      <c r="AJ38" s="388"/>
    </row>
    <row r="39" spans="1:36" ht="15" customHeight="1" thickBot="1">
      <c r="A39" s="386" t="str">
        <f ca="1">+IF(HLOOKUP(A$6,Logistics!$A$1:$IU$37,37)=0,"",HLOOKUP(A$6,Logistics!$A$1:$IU$37,37))</f>
        <v/>
      </c>
      <c r="B39" s="387"/>
      <c r="C39" s="388"/>
      <c r="D39" s="386" t="str">
        <f ca="1">+IF(HLOOKUP(D$6,Logistics!$A$1:$IU$37,37)=0,"",HLOOKUP(D$6,Logistics!$A$1:$IU$37,37))</f>
        <v/>
      </c>
      <c r="E39" s="387"/>
      <c r="F39" s="388"/>
      <c r="G39" s="386" t="str">
        <f ca="1">+IF(HLOOKUP(G$6,Logistics!$A$1:$IU$37,37)=0,"",HLOOKUP(G$6,Logistics!$A$1:$IU$37,37))</f>
        <v/>
      </c>
      <c r="H39" s="387"/>
      <c r="I39" s="388"/>
      <c r="J39" s="386" t="str">
        <f ca="1">+IF(HLOOKUP(J$6,Logistics!$A$1:$IU$37,37)=0,"",HLOOKUP(J$6,Logistics!$A$1:$IU$37,37))</f>
        <v/>
      </c>
      <c r="K39" s="387"/>
      <c r="L39" s="388"/>
      <c r="M39" s="386" t="str">
        <f ca="1">+IF(HLOOKUP(M$6,Logistics!$A$1:$IU$37,37)=0,"",HLOOKUP(M$6,Logistics!$A$1:$IU$37,37))</f>
        <v/>
      </c>
      <c r="N39" s="387"/>
      <c r="O39" s="388"/>
      <c r="P39" s="386" t="str">
        <f ca="1">+IF(HLOOKUP(P$6,Logistics!$A$1:$IU$37,37)=0,"",HLOOKUP(P$6,Logistics!$A$1:$IU$37,37))</f>
        <v/>
      </c>
      <c r="Q39" s="387"/>
      <c r="R39" s="388"/>
      <c r="S39" s="386" t="str">
        <f ca="1">+IF(HLOOKUP(S$6,Logistics!$A$1:$IU$37,37)=0,"",HLOOKUP(S$6,Logistics!$A$1:$IU$37,37))</f>
        <v/>
      </c>
      <c r="T39" s="387"/>
      <c r="U39" s="388"/>
      <c r="V39" s="387" t="str">
        <f ca="1">+IF(HLOOKUP(V$6,Logistics!$A$1:$IU$37,37)=0,"",HLOOKUP(V$6,Logistics!$A$1:$IU$37,37))</f>
        <v/>
      </c>
      <c r="W39" s="387"/>
      <c r="X39" s="388"/>
      <c r="Y39" s="386" t="str">
        <f ca="1">+IF(HLOOKUP(Y$6,Logistics!$A$1:$IU$37,37)=0,"",HLOOKUP(Y$6,Logistics!$A$1:$IU$37,37))</f>
        <v/>
      </c>
      <c r="Z39" s="387"/>
      <c r="AA39" s="388"/>
      <c r="AB39" s="386" t="str">
        <f ca="1">+IF(HLOOKUP(AB$6,Logistics!$A$1:$IU$37,37)=0,"",HLOOKUP(AB$6,Logistics!$A$1:$IU$37,37))</f>
        <v/>
      </c>
      <c r="AC39" s="387"/>
      <c r="AD39" s="388"/>
      <c r="AE39" s="386" t="str">
        <f ca="1">+IF(HLOOKUP(AE$6,Logistics!$A$1:$IU$37,37)=0,"",HLOOKUP(AE$6,Logistics!$A$1:$IU$37,37))</f>
        <v/>
      </c>
      <c r="AF39" s="387"/>
      <c r="AG39" s="388"/>
      <c r="AH39" s="386" t="str">
        <f ca="1">+IF(HLOOKUP(AH$6,Logistics!$A$1:$IU$37,37)=0,"",HLOOKUP(AH$6,Logistics!$A$1:$IU$37,37))</f>
        <v/>
      </c>
      <c r="AI39" s="387"/>
      <c r="AJ39" s="388"/>
    </row>
    <row r="40" spans="1:36" ht="15" customHeight="1" thickBot="1">
      <c r="A40" s="33" t="s">
        <v>1</v>
      </c>
      <c r="B40" s="28"/>
      <c r="C40" s="27"/>
      <c r="D40" s="34" t="s">
        <v>1</v>
      </c>
      <c r="E40" s="28"/>
      <c r="F40" s="27"/>
      <c r="G40" s="34" t="s">
        <v>1</v>
      </c>
      <c r="H40" s="28"/>
      <c r="I40" s="27"/>
      <c r="J40" s="34" t="s">
        <v>1</v>
      </c>
      <c r="K40" s="28"/>
      <c r="L40" s="27"/>
      <c r="M40" s="400" t="s">
        <v>1</v>
      </c>
      <c r="N40" s="401"/>
      <c r="O40" s="402"/>
      <c r="P40" s="400" t="s">
        <v>1</v>
      </c>
      <c r="Q40" s="401"/>
      <c r="R40" s="402"/>
      <c r="S40" s="400" t="s">
        <v>1</v>
      </c>
      <c r="T40" s="401"/>
      <c r="U40" s="402"/>
      <c r="V40" s="401" t="s">
        <v>1</v>
      </c>
      <c r="W40" s="401"/>
      <c r="X40" s="402"/>
      <c r="Y40" s="400" t="s">
        <v>1</v>
      </c>
      <c r="Z40" s="401"/>
      <c r="AA40" s="402"/>
      <c r="AB40" s="400" t="s">
        <v>1</v>
      </c>
      <c r="AC40" s="401"/>
      <c r="AD40" s="402"/>
      <c r="AE40" s="400" t="s">
        <v>1</v>
      </c>
      <c r="AF40" s="401"/>
      <c r="AG40" s="402"/>
      <c r="AH40" s="400" t="s">
        <v>1</v>
      </c>
      <c r="AI40" s="401"/>
      <c r="AJ40" s="402"/>
    </row>
    <row r="41" spans="1:36" ht="15" customHeight="1">
      <c r="A41" s="392" t="str">
        <f ca="1">+IF(HLOOKUP(A$6,Logistics!$A$1:$IU$46,39)=0,"",HLOOKUP(A$6,Logistics!$A$1:$IU$46,39))</f>
        <v/>
      </c>
      <c r="B41" s="393"/>
      <c r="C41" s="394"/>
      <c r="D41" s="392" t="str">
        <f ca="1">+IF(HLOOKUP(D$6,Logistics!$A$1:$IU$46,39)=0,"",HLOOKUP(D$6,Logistics!$A$1:$IU$46,39))</f>
        <v/>
      </c>
      <c r="E41" s="393"/>
      <c r="F41" s="394"/>
      <c r="G41" s="392" t="str">
        <f ca="1">+IF(HLOOKUP(G$6,Logistics!$A$1:$IU$46,39)=0,"",HLOOKUP(G$6,Logistics!$A$1:$IU$46,39))</f>
        <v/>
      </c>
      <c r="H41" s="393"/>
      <c r="I41" s="394"/>
      <c r="J41" s="392" t="str">
        <f ca="1">+IF(HLOOKUP(J$6,Logistics!$A$1:$IU$46,39)=0,"",HLOOKUP(J$6,Logistics!$A$1:$IU$46,39))</f>
        <v/>
      </c>
      <c r="K41" s="393"/>
      <c r="L41" s="394"/>
      <c r="M41" s="392" t="str">
        <f ca="1">+IF(HLOOKUP(M$6,Logistics!$A$1:$IU$46,39)=0,"",HLOOKUP(M$6,Logistics!$A$1:$IU$46,39))</f>
        <v/>
      </c>
      <c r="N41" s="393"/>
      <c r="O41" s="394"/>
      <c r="P41" s="392" t="str">
        <f ca="1">+IF(HLOOKUP(P$6,Logistics!$A$1:$IU$46,39)=0,"",HLOOKUP(P$6,Logistics!$A$1:$IU$46,39))</f>
        <v/>
      </c>
      <c r="Q41" s="393"/>
      <c r="R41" s="394"/>
      <c r="S41" s="392" t="str">
        <f ca="1">+IF(HLOOKUP(S$6,Logistics!$A$1:$IU$46,39)=0,"",HLOOKUP(S$6,Logistics!$A$1:$IU$46,39))</f>
        <v/>
      </c>
      <c r="T41" s="393"/>
      <c r="U41" s="394"/>
      <c r="V41" s="393" t="str">
        <f ca="1">+IF(HLOOKUP(V$6,Logistics!$A$1:$IU$46,39)=0,"",HLOOKUP(V$6,Logistics!$A$1:$IU$46,39))</f>
        <v/>
      </c>
      <c r="W41" s="393"/>
      <c r="X41" s="394"/>
      <c r="Y41" s="392" t="str">
        <f ca="1">+IF(HLOOKUP(Y$6,Logistics!$A$1:$IU$46,39)=0,"",HLOOKUP(Y$6,Logistics!$A$1:$IU$46,39))</f>
        <v/>
      </c>
      <c r="Z41" s="393"/>
      <c r="AA41" s="394"/>
      <c r="AB41" s="392" t="str">
        <f ca="1">+IF(HLOOKUP(AB$6,Logistics!$A$1:$IU$46,39)=0,"",HLOOKUP(AB$6,Logistics!$A$1:$IU$46,39))</f>
        <v/>
      </c>
      <c r="AC41" s="393"/>
      <c r="AD41" s="394"/>
      <c r="AE41" s="392" t="str">
        <f ca="1">+IF(HLOOKUP(AE$6,Logistics!$A$1:$IU$46,39)=0,"",HLOOKUP(AE$6,Logistics!$A$1:$IU$46,39))</f>
        <v/>
      </c>
      <c r="AF41" s="393"/>
      <c r="AG41" s="394"/>
      <c r="AH41" s="392" t="str">
        <f ca="1">+IF(HLOOKUP(AH$6,Logistics!$A$1:$IU$46,39)=0,"",HLOOKUP(AH$6,Logistics!$A$1:$IU$46,39))</f>
        <v/>
      </c>
      <c r="AI41" s="393"/>
      <c r="AJ41" s="394"/>
    </row>
    <row r="42" spans="1:36" ht="15" customHeight="1">
      <c r="A42" s="386" t="str">
        <f ca="1">+IF(HLOOKUP(A$6,Logistics!$A$1:$IU$46,40)=0,"",HLOOKUP(A$6,Logistics!$A$1:$IU$46,40))</f>
        <v/>
      </c>
      <c r="B42" s="387"/>
      <c r="C42" s="388"/>
      <c r="D42" s="386" t="str">
        <f ca="1">+IF(HLOOKUP(D$6,Logistics!$A$1:$IU$46,40)=0,"",HLOOKUP(D$6,Logistics!$A$1:$IU$46,40))</f>
        <v/>
      </c>
      <c r="E42" s="387"/>
      <c r="F42" s="388"/>
      <c r="G42" s="386" t="str">
        <f ca="1">+IF(HLOOKUP(G$6,Logistics!$A$1:$IU$46,40)=0,"",HLOOKUP(G$6,Logistics!$A$1:$IU$46,40))</f>
        <v/>
      </c>
      <c r="H42" s="387"/>
      <c r="I42" s="388"/>
      <c r="J42" s="386" t="str">
        <f ca="1">+IF(HLOOKUP(J$6,Logistics!$A$1:$IU$46,40)=0,"",HLOOKUP(J$6,Logistics!$A$1:$IU$46,40))</f>
        <v/>
      </c>
      <c r="K42" s="387"/>
      <c r="L42" s="388"/>
      <c r="M42" s="386" t="str">
        <f ca="1">+IF(HLOOKUP(M$6,Logistics!$A$1:$IU$46,40)=0,"",HLOOKUP(M$6,Logistics!$A$1:$IU$46,40))</f>
        <v/>
      </c>
      <c r="N42" s="387"/>
      <c r="O42" s="388"/>
      <c r="P42" s="386" t="str">
        <f ca="1">+IF(HLOOKUP(P$6,Logistics!$A$1:$IU$46,40)=0,"",HLOOKUP(P$6,Logistics!$A$1:$IU$46,40))</f>
        <v/>
      </c>
      <c r="Q42" s="387"/>
      <c r="R42" s="388"/>
      <c r="S42" s="386" t="str">
        <f ca="1">+IF(HLOOKUP(S$6,Logistics!$A$1:$IU$46,40)=0,"",HLOOKUP(S$6,Logistics!$A$1:$IU$46,40))</f>
        <v/>
      </c>
      <c r="T42" s="387"/>
      <c r="U42" s="388"/>
      <c r="V42" s="387" t="str">
        <f ca="1">+IF(HLOOKUP(V$6,Logistics!$A$1:$IU$46,40)=0,"",HLOOKUP(V$6,Logistics!$A$1:$IU$46,40))</f>
        <v/>
      </c>
      <c r="W42" s="387"/>
      <c r="X42" s="388"/>
      <c r="Y42" s="386" t="str">
        <f ca="1">+IF(HLOOKUP(Y$6,Logistics!$A$1:$IU$46,40)=0,"",HLOOKUP(Y$6,Logistics!$A$1:$IU$46,40))</f>
        <v/>
      </c>
      <c r="Z42" s="387"/>
      <c r="AA42" s="388"/>
      <c r="AB42" s="386" t="str">
        <f ca="1">+IF(HLOOKUP(AB$6,Logistics!$A$1:$IU$46,40)=0,"",HLOOKUP(AB$6,Logistics!$A$1:$IU$46,40))</f>
        <v/>
      </c>
      <c r="AC42" s="387"/>
      <c r="AD42" s="388"/>
      <c r="AE42" s="386" t="str">
        <f ca="1">+IF(HLOOKUP(AE$6,Logistics!$A$1:$IU$46,40)=0,"",HLOOKUP(AE$6,Logistics!$A$1:$IU$46,40))</f>
        <v/>
      </c>
      <c r="AF42" s="387"/>
      <c r="AG42" s="388"/>
      <c r="AH42" s="386" t="str">
        <f ca="1">+IF(HLOOKUP(AH$6,Logistics!$A$1:$IU$46,40)=0,"",HLOOKUP(AH$6,Logistics!$A$1:$IU$46,40))</f>
        <v/>
      </c>
      <c r="AI42" s="387"/>
      <c r="AJ42" s="388"/>
    </row>
    <row r="43" spans="1:36" ht="15" customHeight="1">
      <c r="A43" s="386" t="str">
        <f ca="1">+IF(HLOOKUP(A$6,Logistics!$A$1:$IU$46,41)=0,"",HLOOKUP(A$6,Logistics!$A$1:$IU$46,41))</f>
        <v/>
      </c>
      <c r="B43" s="387"/>
      <c r="C43" s="388"/>
      <c r="D43" s="386" t="str">
        <f ca="1">+IF(HLOOKUP(D$6,Logistics!$A$1:$IU$46,41)=0,"",HLOOKUP(D$6,Logistics!$A$1:$IU$46,41))</f>
        <v/>
      </c>
      <c r="E43" s="387"/>
      <c r="F43" s="388"/>
      <c r="G43" s="386" t="str">
        <f ca="1">+IF(HLOOKUP(G$6,Logistics!$A$1:$IU$46,41)=0,"",HLOOKUP(G$6,Logistics!$A$1:$IU$46,41))</f>
        <v/>
      </c>
      <c r="H43" s="387"/>
      <c r="I43" s="388"/>
      <c r="J43" s="386" t="str">
        <f ca="1">+IF(HLOOKUP(J$6,Logistics!$A$1:$IU$46,41)=0,"",HLOOKUP(J$6,Logistics!$A$1:$IU$46,41))</f>
        <v/>
      </c>
      <c r="K43" s="387"/>
      <c r="L43" s="388"/>
      <c r="M43" s="386" t="str">
        <f ca="1">+IF(HLOOKUP(M$6,Logistics!$A$1:$IU$46,41)=0,"",HLOOKUP(M$6,Logistics!$A$1:$IU$46,41))</f>
        <v/>
      </c>
      <c r="N43" s="387"/>
      <c r="O43" s="388"/>
      <c r="P43" s="386" t="str">
        <f ca="1">+IF(HLOOKUP(P$6,Logistics!$A$1:$IU$46,41)=0,"",HLOOKUP(P$6,Logistics!$A$1:$IU$46,41))</f>
        <v/>
      </c>
      <c r="Q43" s="387"/>
      <c r="R43" s="388"/>
      <c r="S43" s="386" t="str">
        <f ca="1">+IF(HLOOKUP(S$6,Logistics!$A$1:$IU$46,41)=0,"",HLOOKUP(S$6,Logistics!$A$1:$IU$46,41))</f>
        <v/>
      </c>
      <c r="T43" s="387"/>
      <c r="U43" s="388"/>
      <c r="V43" s="387" t="str">
        <f ca="1">+IF(HLOOKUP(V$6,Logistics!$A$1:$IU$46,41)=0,"",HLOOKUP(V$6,Logistics!$A$1:$IU$46,41))</f>
        <v/>
      </c>
      <c r="W43" s="387"/>
      <c r="X43" s="388"/>
      <c r="Y43" s="386" t="str">
        <f ca="1">+IF(HLOOKUP(Y$6,Logistics!$A$1:$IU$46,41)=0,"",HLOOKUP(Y$6,Logistics!$A$1:$IU$46,41))</f>
        <v/>
      </c>
      <c r="Z43" s="387"/>
      <c r="AA43" s="388"/>
      <c r="AB43" s="386" t="str">
        <f ca="1">+IF(HLOOKUP(AB$6,Logistics!$A$1:$IU$46,41)=0,"",HLOOKUP(AB$6,Logistics!$A$1:$IU$46,41))</f>
        <v/>
      </c>
      <c r="AC43" s="387"/>
      <c r="AD43" s="388"/>
      <c r="AE43" s="386" t="str">
        <f ca="1">+IF(HLOOKUP(AE$6,Logistics!$A$1:$IU$46,41)=0,"",HLOOKUP(AE$6,Logistics!$A$1:$IU$46,41))</f>
        <v/>
      </c>
      <c r="AF43" s="387"/>
      <c r="AG43" s="388"/>
      <c r="AH43" s="386" t="str">
        <f ca="1">+IF(HLOOKUP(AH$6,Logistics!$A$1:$IU$46,41)=0,"",HLOOKUP(AH$6,Logistics!$A$1:$IU$46,41))</f>
        <v/>
      </c>
      <c r="AI43" s="387"/>
      <c r="AJ43" s="388"/>
    </row>
    <row r="44" spans="1:36" ht="15" customHeight="1">
      <c r="A44" s="386" t="str">
        <f ca="1">+IF(HLOOKUP(A$6,Logistics!$A$1:$IU$46,42)=0,"",HLOOKUP(A$6,Logistics!$A$1:$IU$46,42))</f>
        <v/>
      </c>
      <c r="B44" s="387"/>
      <c r="C44" s="388"/>
      <c r="D44" s="386" t="str">
        <f ca="1">+IF(HLOOKUP(D$6,Logistics!$A$1:$IU$46,42)=0,"",HLOOKUP(D$6,Logistics!$A$1:$IU$46,42))</f>
        <v/>
      </c>
      <c r="E44" s="387"/>
      <c r="F44" s="388"/>
      <c r="G44" s="386" t="str">
        <f ca="1">+IF(HLOOKUP(G$6,Logistics!$A$1:$IU$46,42)=0,"",HLOOKUP(G$6,Logistics!$A$1:$IU$46,42))</f>
        <v/>
      </c>
      <c r="H44" s="387"/>
      <c r="I44" s="388"/>
      <c r="J44" s="386" t="str">
        <f ca="1">+IF(HLOOKUP(J$6,Logistics!$A$1:$IU$46,42)=0,"",HLOOKUP(J$6,Logistics!$A$1:$IU$46,42))</f>
        <v/>
      </c>
      <c r="K44" s="387"/>
      <c r="L44" s="388"/>
      <c r="M44" s="386" t="str">
        <f ca="1">+IF(HLOOKUP(M$6,Logistics!$A$1:$IU$46,42)=0,"",HLOOKUP(M$6,Logistics!$A$1:$IU$46,42))</f>
        <v/>
      </c>
      <c r="N44" s="387"/>
      <c r="O44" s="388"/>
      <c r="P44" s="386" t="str">
        <f ca="1">+IF(HLOOKUP(P$6,Logistics!$A$1:$IU$46,42)=0,"",HLOOKUP(P$6,Logistics!$A$1:$IU$46,42))</f>
        <v/>
      </c>
      <c r="Q44" s="387"/>
      <c r="R44" s="388"/>
      <c r="S44" s="386" t="str">
        <f ca="1">+IF(HLOOKUP(S$6,Logistics!$A$1:$IU$46,42)=0,"",HLOOKUP(S$6,Logistics!$A$1:$IU$46,42))</f>
        <v/>
      </c>
      <c r="T44" s="387"/>
      <c r="U44" s="388"/>
      <c r="V44" s="387" t="str">
        <f ca="1">+IF(HLOOKUP(V$6,Logistics!$A$1:$IU$46,42)=0,"",HLOOKUP(V$6,Logistics!$A$1:$IU$46,42))</f>
        <v/>
      </c>
      <c r="W44" s="387"/>
      <c r="X44" s="388"/>
      <c r="Y44" s="386" t="str">
        <f ca="1">+IF(HLOOKUP(Y$6,Logistics!$A$1:$IU$46,42)=0,"",HLOOKUP(Y$6,Logistics!$A$1:$IU$46,42))</f>
        <v/>
      </c>
      <c r="Z44" s="387"/>
      <c r="AA44" s="388"/>
      <c r="AB44" s="386" t="str">
        <f ca="1">+IF(HLOOKUP(AB$6,Logistics!$A$1:$IU$46,42)=0,"",HLOOKUP(AB$6,Logistics!$A$1:$IU$46,42))</f>
        <v/>
      </c>
      <c r="AC44" s="387"/>
      <c r="AD44" s="388"/>
      <c r="AE44" s="386" t="str">
        <f ca="1">+IF(HLOOKUP(AE$6,Logistics!$A$1:$IU$46,42)=0,"",HLOOKUP(AE$6,Logistics!$A$1:$IU$46,42))</f>
        <v/>
      </c>
      <c r="AF44" s="387"/>
      <c r="AG44" s="388"/>
      <c r="AH44" s="386" t="str">
        <f ca="1">+IF(HLOOKUP(AH$6,Logistics!$A$1:$IU$46,42)=0,"",HLOOKUP(AH$6,Logistics!$A$1:$IU$46,42))</f>
        <v/>
      </c>
      <c r="AI44" s="387"/>
      <c r="AJ44" s="388"/>
    </row>
    <row r="45" spans="1:36" ht="15" customHeight="1">
      <c r="A45" s="386" t="str">
        <f ca="1">+IF(HLOOKUP(A$6,Logistics!$A$1:$IU$46,43)=0,"",HLOOKUP(A$6,Logistics!$A$1:$IU$46,43))</f>
        <v/>
      </c>
      <c r="B45" s="387"/>
      <c r="C45" s="388"/>
      <c r="D45" s="386" t="str">
        <f ca="1">+IF(HLOOKUP(D$6,Logistics!$A$1:$IU$46,43)=0,"",HLOOKUP(D$6,Logistics!$A$1:$IU$46,43))</f>
        <v/>
      </c>
      <c r="E45" s="387"/>
      <c r="F45" s="388"/>
      <c r="G45" s="386" t="str">
        <f ca="1">+IF(HLOOKUP(G$6,Logistics!$A$1:$IU$46,43)=0,"",HLOOKUP(G$6,Logistics!$A$1:$IU$46,43))</f>
        <v/>
      </c>
      <c r="H45" s="387"/>
      <c r="I45" s="388"/>
      <c r="J45" s="386" t="str">
        <f ca="1">+IF(HLOOKUP(J$6,Logistics!$A$1:$IU$46,43)=0,"",HLOOKUP(J$6,Logistics!$A$1:$IU$46,43))</f>
        <v/>
      </c>
      <c r="K45" s="387"/>
      <c r="L45" s="388"/>
      <c r="M45" s="386" t="str">
        <f ca="1">+IF(HLOOKUP(M$6,Logistics!$A$1:$IU$46,43)=0,"",HLOOKUP(M$6,Logistics!$A$1:$IU$46,43))</f>
        <v/>
      </c>
      <c r="N45" s="387"/>
      <c r="O45" s="388"/>
      <c r="P45" s="386" t="str">
        <f ca="1">+IF(HLOOKUP(P$6,Logistics!$A$1:$IU$46,43)=0,"",HLOOKUP(P$6,Logistics!$A$1:$IU$46,43))</f>
        <v/>
      </c>
      <c r="Q45" s="387"/>
      <c r="R45" s="388"/>
      <c r="S45" s="386" t="str">
        <f ca="1">+IF(HLOOKUP(S$6,Logistics!$A$1:$IU$46,43)=0,"",HLOOKUP(S$6,Logistics!$A$1:$IU$46,43))</f>
        <v/>
      </c>
      <c r="T45" s="387"/>
      <c r="U45" s="388"/>
      <c r="V45" s="387" t="str">
        <f ca="1">+IF(HLOOKUP(V$6,Logistics!$A$1:$IU$46,43)=0,"",HLOOKUP(V$6,Logistics!$A$1:$IU$46,43))</f>
        <v/>
      </c>
      <c r="W45" s="387"/>
      <c r="X45" s="388"/>
      <c r="Y45" s="386" t="str">
        <f ca="1">+IF(HLOOKUP(Y$6,Logistics!$A$1:$IU$46,43)=0,"",HLOOKUP(Y$6,Logistics!$A$1:$IU$46,43))</f>
        <v/>
      </c>
      <c r="Z45" s="387"/>
      <c r="AA45" s="388"/>
      <c r="AB45" s="386" t="str">
        <f ca="1">+IF(HLOOKUP(AB$6,Logistics!$A$1:$IU$46,43)=0,"",HLOOKUP(AB$6,Logistics!$A$1:$IU$46,43))</f>
        <v/>
      </c>
      <c r="AC45" s="387"/>
      <c r="AD45" s="388"/>
      <c r="AE45" s="386" t="str">
        <f ca="1">+IF(HLOOKUP(AE$6,Logistics!$A$1:$IU$46,43)=0,"",HLOOKUP(AE$6,Logistics!$A$1:$IU$46,43))</f>
        <v/>
      </c>
      <c r="AF45" s="387"/>
      <c r="AG45" s="388"/>
      <c r="AH45" s="386" t="str">
        <f ca="1">+IF(HLOOKUP(AH$6,Logistics!$A$1:$IU$46,43)=0,"",HLOOKUP(AH$6,Logistics!$A$1:$IU$46,43))</f>
        <v/>
      </c>
      <c r="AI45" s="387"/>
      <c r="AJ45" s="388"/>
    </row>
    <row r="46" spans="1:36" ht="15" customHeight="1">
      <c r="A46" s="386" t="str">
        <f ca="1">+IF(HLOOKUP(A$6,Logistics!$A$1:$IU$46,44)=0,"",HLOOKUP(A$6,Logistics!$A$1:$IU$46,44))</f>
        <v/>
      </c>
      <c r="B46" s="387"/>
      <c r="C46" s="388"/>
      <c r="D46" s="386" t="str">
        <f ca="1">+IF(HLOOKUP(D$6,Logistics!$A$1:$IU$46,44)=0,"",HLOOKUP(D$6,Logistics!$A$1:$IU$46,44))</f>
        <v/>
      </c>
      <c r="E46" s="387"/>
      <c r="F46" s="388"/>
      <c r="G46" s="386" t="str">
        <f ca="1">+IF(HLOOKUP(G$6,Logistics!$A$1:$IU$46,44)=0,"",HLOOKUP(G$6,Logistics!$A$1:$IU$46,44))</f>
        <v/>
      </c>
      <c r="H46" s="387"/>
      <c r="I46" s="388"/>
      <c r="J46" s="386" t="str">
        <f ca="1">+IF(HLOOKUP(J$6,Logistics!$A$1:$IU$46,44)=0,"",HLOOKUP(J$6,Logistics!$A$1:$IU$46,44))</f>
        <v/>
      </c>
      <c r="K46" s="387"/>
      <c r="L46" s="388"/>
      <c r="M46" s="386" t="str">
        <f ca="1">+IF(HLOOKUP(M$6,Logistics!$A$1:$IU$46,44)=0,"",HLOOKUP(M$6,Logistics!$A$1:$IU$46,44))</f>
        <v/>
      </c>
      <c r="N46" s="387"/>
      <c r="O46" s="388"/>
      <c r="P46" s="386" t="str">
        <f ca="1">+IF(HLOOKUP(P$6,Logistics!$A$1:$IU$46,44)=0,"",HLOOKUP(P$6,Logistics!$A$1:$IU$46,44))</f>
        <v/>
      </c>
      <c r="Q46" s="387"/>
      <c r="R46" s="388"/>
      <c r="S46" s="386" t="str">
        <f ca="1">+IF(HLOOKUP(S$6,Logistics!$A$1:$IU$46,44)=0,"",HLOOKUP(S$6,Logistics!$A$1:$IU$46,44))</f>
        <v/>
      </c>
      <c r="T46" s="387"/>
      <c r="U46" s="388"/>
      <c r="V46" s="387" t="str">
        <f ca="1">+IF(HLOOKUP(V$6,Logistics!$A$1:$IU$46,44)=0,"",HLOOKUP(V$6,Logistics!$A$1:$IU$46,44))</f>
        <v/>
      </c>
      <c r="W46" s="387"/>
      <c r="X46" s="388"/>
      <c r="Y46" s="386" t="str">
        <f ca="1">+IF(HLOOKUP(Y$6,Logistics!$A$1:$IU$46,44)=0,"",HLOOKUP(Y$6,Logistics!$A$1:$IU$46,44))</f>
        <v/>
      </c>
      <c r="Z46" s="387"/>
      <c r="AA46" s="388"/>
      <c r="AB46" s="386" t="str">
        <f ca="1">+IF(HLOOKUP(AB$6,Logistics!$A$1:$IU$46,44)=0,"",HLOOKUP(AB$6,Logistics!$A$1:$IU$46,44))</f>
        <v/>
      </c>
      <c r="AC46" s="387"/>
      <c r="AD46" s="388"/>
      <c r="AE46" s="386" t="str">
        <f ca="1">+IF(HLOOKUP(AE$6,Logistics!$A$1:$IU$46,44)=0,"",HLOOKUP(AE$6,Logistics!$A$1:$IU$46,44))</f>
        <v/>
      </c>
      <c r="AF46" s="387"/>
      <c r="AG46" s="388"/>
      <c r="AH46" s="386" t="str">
        <f ca="1">+IF(HLOOKUP(AH$6,Logistics!$A$1:$IU$46,44)=0,"",HLOOKUP(AH$6,Logistics!$A$1:$IU$46,44))</f>
        <v/>
      </c>
      <c r="AI46" s="387"/>
      <c r="AJ46" s="388"/>
    </row>
    <row r="47" spans="1:36" ht="15" customHeight="1">
      <c r="A47" s="386" t="str">
        <f ca="1">+IF(HLOOKUP(A$6,Logistics!$A$1:$IU$46,45)=0,"",HLOOKUP(A$6,Logistics!$A$1:$IU$46,45))</f>
        <v/>
      </c>
      <c r="B47" s="387"/>
      <c r="C47" s="388"/>
      <c r="D47" s="386" t="str">
        <f ca="1">+IF(HLOOKUP(D$6,Logistics!$A$1:$IU$46,45)=0,"",HLOOKUP(D$6,Logistics!$A$1:$IU$46,45))</f>
        <v/>
      </c>
      <c r="E47" s="387"/>
      <c r="F47" s="388"/>
      <c r="G47" s="386" t="str">
        <f ca="1">+IF(HLOOKUP(G$6,Logistics!$A$1:$IU$46,45)=0,"",HLOOKUP(G$6,Logistics!$A$1:$IU$46,45))</f>
        <v/>
      </c>
      <c r="H47" s="387"/>
      <c r="I47" s="388"/>
      <c r="J47" s="386" t="str">
        <f ca="1">+IF(HLOOKUP(J$6,Logistics!$A$1:$IU$46,45)=0,"",HLOOKUP(J$6,Logistics!$A$1:$IU$46,45))</f>
        <v/>
      </c>
      <c r="K47" s="387"/>
      <c r="L47" s="388"/>
      <c r="M47" s="386" t="str">
        <f ca="1">+IF(HLOOKUP(M$6,Logistics!$A$1:$IU$46,45)=0,"",HLOOKUP(M$6,Logistics!$A$1:$IU$46,45))</f>
        <v/>
      </c>
      <c r="N47" s="387"/>
      <c r="O47" s="388"/>
      <c r="P47" s="386" t="str">
        <f ca="1">+IF(HLOOKUP(P$6,Logistics!$A$1:$IU$46,45)=0,"",HLOOKUP(P$6,Logistics!$A$1:$IU$46,45))</f>
        <v/>
      </c>
      <c r="Q47" s="387"/>
      <c r="R47" s="388"/>
      <c r="S47" s="386" t="str">
        <f ca="1">+IF(HLOOKUP(S$6,Logistics!$A$1:$IU$46,45)=0,"",HLOOKUP(S$6,Logistics!$A$1:$IU$46,45))</f>
        <v/>
      </c>
      <c r="T47" s="387"/>
      <c r="U47" s="388"/>
      <c r="V47" s="387" t="str">
        <f ca="1">+IF(HLOOKUP(V$6,Logistics!$A$1:$IU$46,45)=0,"",HLOOKUP(V$6,Logistics!$A$1:$IU$46,45))</f>
        <v/>
      </c>
      <c r="W47" s="387"/>
      <c r="X47" s="388"/>
      <c r="Y47" s="386" t="str">
        <f ca="1">+IF(HLOOKUP(Y$6,Logistics!$A$1:$IU$46,45)=0,"",HLOOKUP(Y$6,Logistics!$A$1:$IU$46,45))</f>
        <v/>
      </c>
      <c r="Z47" s="387"/>
      <c r="AA47" s="388"/>
      <c r="AB47" s="386" t="str">
        <f ca="1">+IF(HLOOKUP(AB$6,Logistics!$A$1:$IU$46,45)=0,"",HLOOKUP(AB$6,Logistics!$A$1:$IU$46,45))</f>
        <v/>
      </c>
      <c r="AC47" s="387"/>
      <c r="AD47" s="388"/>
      <c r="AE47" s="386" t="str">
        <f ca="1">+IF(HLOOKUP(AE$6,Logistics!$A$1:$IU$46,45)=0,"",HLOOKUP(AE$6,Logistics!$A$1:$IU$46,45))</f>
        <v/>
      </c>
      <c r="AF47" s="387"/>
      <c r="AG47" s="388"/>
      <c r="AH47" s="386" t="str">
        <f ca="1">+IF(HLOOKUP(AH$6,Logistics!$A$1:$IU$46,45)=0,"",HLOOKUP(AH$6,Logistics!$A$1:$IU$46,45))</f>
        <v/>
      </c>
      <c r="AI47" s="387"/>
      <c r="AJ47" s="388"/>
    </row>
    <row r="48" spans="1:36" ht="15" customHeight="1" thickBot="1">
      <c r="A48" s="389" t="str">
        <f ca="1">+IF(HLOOKUP(A$6,Logistics!$A$1:$IU$46,46)=0,"",HLOOKUP(A$6,Logistics!$A$1:$IU$46,46))</f>
        <v/>
      </c>
      <c r="B48" s="390"/>
      <c r="C48" s="391"/>
      <c r="D48" s="389" t="str">
        <f ca="1">+IF(HLOOKUP(D$6,Logistics!$A$1:$IU$46,46)=0,"",HLOOKUP(D$6,Logistics!$A$1:$IU$46,46))</f>
        <v/>
      </c>
      <c r="E48" s="390"/>
      <c r="F48" s="391"/>
      <c r="G48" s="389" t="str">
        <f ca="1">+IF(HLOOKUP(G$6,Logistics!$A$1:$IU$46,46)=0,"",HLOOKUP(G$6,Logistics!$A$1:$IU$46,46))</f>
        <v/>
      </c>
      <c r="H48" s="390"/>
      <c r="I48" s="391"/>
      <c r="J48" s="389" t="str">
        <f ca="1">+IF(HLOOKUP(J$6,Logistics!$A$1:$IU$46,46)=0,"",HLOOKUP(J$6,Logistics!$A$1:$IU$46,46))</f>
        <v/>
      </c>
      <c r="K48" s="390"/>
      <c r="L48" s="391"/>
      <c r="M48" s="389" t="str">
        <f ca="1">+IF(HLOOKUP(M$6,Logistics!$A$1:$IU$46,46)=0,"",HLOOKUP(M$6,Logistics!$A$1:$IU$46,46))</f>
        <v/>
      </c>
      <c r="N48" s="390"/>
      <c r="O48" s="391"/>
      <c r="P48" s="389" t="str">
        <f ca="1">+IF(HLOOKUP(P$6,Logistics!$A$1:$IU$46,46)=0,"",HLOOKUP(P$6,Logistics!$A$1:$IU$46,46))</f>
        <v/>
      </c>
      <c r="Q48" s="390"/>
      <c r="R48" s="391"/>
      <c r="S48" s="389" t="str">
        <f ca="1">+IF(HLOOKUP(S$6,Logistics!$A$1:$IU$46,46)=0,"",HLOOKUP(S$6,Logistics!$A$1:$IU$46,46))</f>
        <v/>
      </c>
      <c r="T48" s="390"/>
      <c r="U48" s="391"/>
      <c r="V48" s="390" t="str">
        <f ca="1">+IF(HLOOKUP(V$6,Logistics!$A$1:$IU$46,46)=0,"",HLOOKUP(V$6,Logistics!$A$1:$IU$46,46))</f>
        <v/>
      </c>
      <c r="W48" s="390"/>
      <c r="X48" s="391"/>
      <c r="Y48" s="389" t="str">
        <f ca="1">+IF(HLOOKUP(Y$6,Logistics!$A$1:$IU$46,46)=0,"",HLOOKUP(Y$6,Logistics!$A$1:$IU$46,46))</f>
        <v/>
      </c>
      <c r="Z48" s="390"/>
      <c r="AA48" s="391"/>
      <c r="AB48" s="389" t="str">
        <f ca="1">+IF(HLOOKUP(AB$6,Logistics!$A$1:$IU$46,46)=0,"",HLOOKUP(AB$6,Logistics!$A$1:$IU$46,46))</f>
        <v/>
      </c>
      <c r="AC48" s="390"/>
      <c r="AD48" s="391"/>
      <c r="AE48" s="389" t="str">
        <f ca="1">+IF(HLOOKUP(AE$6,Logistics!$A$1:$IU$46,46)=0,"",HLOOKUP(AE$6,Logistics!$A$1:$IU$46,46))</f>
        <v/>
      </c>
      <c r="AF48" s="390"/>
      <c r="AG48" s="391"/>
      <c r="AH48" s="389" t="str">
        <f ca="1">+IF(HLOOKUP(AH$6,Logistics!$A$1:$IU$46,46)=0,"",HLOOKUP(AH$6,Logistics!$A$1:$IU$46,46))</f>
        <v/>
      </c>
      <c r="AI48" s="390"/>
      <c r="AJ48" s="391"/>
    </row>
    <row r="49" spans="1:57" ht="15" customHeight="1" thickBot="1">
      <c r="A49" s="403" t="s">
        <v>24</v>
      </c>
      <c r="B49" s="404"/>
      <c r="C49" s="405"/>
      <c r="D49" s="403" t="s">
        <v>25</v>
      </c>
      <c r="E49" s="404"/>
      <c r="F49" s="405"/>
      <c r="G49" s="403" t="s">
        <v>25</v>
      </c>
      <c r="H49" s="404"/>
      <c r="I49" s="405"/>
      <c r="J49" s="403" t="s">
        <v>25</v>
      </c>
      <c r="K49" s="404"/>
      <c r="L49" s="405"/>
      <c r="M49" s="403" t="s">
        <v>25</v>
      </c>
      <c r="N49" s="404"/>
      <c r="O49" s="405"/>
      <c r="P49" s="403" t="s">
        <v>25</v>
      </c>
      <c r="Q49" s="404"/>
      <c r="R49" s="405"/>
      <c r="S49" s="403" t="s">
        <v>25</v>
      </c>
      <c r="T49" s="404"/>
      <c r="U49" s="405"/>
      <c r="V49" s="404" t="s">
        <v>25</v>
      </c>
      <c r="W49" s="404"/>
      <c r="X49" s="405"/>
      <c r="Y49" s="403" t="s">
        <v>25</v>
      </c>
      <c r="Z49" s="404"/>
      <c r="AA49" s="405"/>
      <c r="AB49" s="403" t="s">
        <v>25</v>
      </c>
      <c r="AC49" s="404"/>
      <c r="AD49" s="405"/>
      <c r="AE49" s="403" t="s">
        <v>25</v>
      </c>
      <c r="AF49" s="404"/>
      <c r="AG49" s="405"/>
      <c r="AH49" s="403" t="s">
        <v>25</v>
      </c>
      <c r="AI49" s="404"/>
      <c r="AJ49" s="405"/>
    </row>
    <row r="50" spans="1:57" s="39" customFormat="1" ht="15" customHeight="1">
      <c r="A50" s="37" t="str">
        <f ca="1">+IF(HLOOKUP(A$6,Logistics!$A$4:$IU$69,45)=0,"",HLOOKUP(A$6,Logistics!$A$4:$IU$69,45))</f>
        <v/>
      </c>
      <c r="B50" s="30" t="str">
        <f ca="1">+IF(HLOOKUP(A$6,Logistics!$A$3:$IU$69,46)=0,"",HLOOKUP(A$6,Logistics!$A$3:$IU$69,46))</f>
        <v/>
      </c>
      <c r="C50" s="70" t="str">
        <f ca="1">+IF(HLOOKUP(A$6,Logistics!$A$2:$IU$69,47)=0,"",HLOOKUP(A$6,Logistics!$A$2:$IU$69,47))</f>
        <v/>
      </c>
      <c r="D50" s="37" t="str">
        <f ca="1">+IF(HLOOKUP(D$6,Logistics!$A$4:$IU$69,45)=0,"",HLOOKUP(D$6,Logistics!$A$4:$IU$69,45))</f>
        <v/>
      </c>
      <c r="E50" s="30" t="str">
        <f ca="1">+IF(HLOOKUP(D$6,Logistics!$A$3:$IU$69,46)=0,"",HLOOKUP(D$6,Logistics!$A$3:$IU$69,46))</f>
        <v/>
      </c>
      <c r="F50" s="70" t="str">
        <f ca="1">+IF(HLOOKUP(D$6,Logistics!$A$2:$IU$69,47)=0,"",HLOOKUP(D$6,Logistics!$A$2:$IU$69,47))</f>
        <v/>
      </c>
      <c r="G50" s="37" t="str">
        <f ca="1">+IF(HLOOKUP(G$6,Logistics!$A$4:$IU$69,45)=0,"",HLOOKUP(G$6,Logistics!$A$4:$IU$69,45))</f>
        <v/>
      </c>
      <c r="H50" s="30" t="str">
        <f ca="1">+IF(HLOOKUP(G$6,Logistics!$A$3:$IU$69,46)=0,"",HLOOKUP(G$6,Logistics!$A$3:$IU$69,46))</f>
        <v/>
      </c>
      <c r="I50" s="70" t="str">
        <f ca="1">+IF(HLOOKUP(G$6,Logistics!$A$2:$IU$69,47)=0,"",HLOOKUP(G$6,Logistics!$A$2:$IU$69,47))</f>
        <v/>
      </c>
      <c r="J50" s="37" t="str">
        <f ca="1">+IF(HLOOKUP(J$6,Logistics!$A$4:$IU$69,45)=0,"",HLOOKUP(J$6,Logistics!$A$4:$IU$69,45))</f>
        <v/>
      </c>
      <c r="K50" s="30" t="str">
        <f ca="1">+IF(HLOOKUP(J$6,Logistics!$A$3:$IU$69,46)=0,"",HLOOKUP(J$6,Logistics!$A$3:$IU$69,46))</f>
        <v/>
      </c>
      <c r="L50" s="70" t="str">
        <f ca="1">+IF(HLOOKUP(J$6,Logistics!$A$2:$IU$69,47)=0,"",HLOOKUP(J$6,Logistics!$A$2:$IU$69,47))</f>
        <v/>
      </c>
      <c r="M50" s="37" t="str">
        <f ca="1">+IF(HLOOKUP(M$6,Logistics!$A$4:$IU$69,45)=0,"",HLOOKUP(M$6,Logistics!$A$4:$IU$69,45))</f>
        <v/>
      </c>
      <c r="N50" s="30" t="str">
        <f ca="1">+IF(HLOOKUP(M$6,Logistics!$A$3:$IU$69,46)=0,"",HLOOKUP(M$6,Logistics!$A$3:$IU$69,46))</f>
        <v/>
      </c>
      <c r="O50" s="70" t="str">
        <f ca="1">+IF(HLOOKUP(M$6,Logistics!$A$2:$IU$69,47)=0,"",HLOOKUP(M$6,Logistics!$A$2:$IU$69,47))</f>
        <v/>
      </c>
      <c r="P50" s="37" t="str">
        <f ca="1">+IF(HLOOKUP(P$6,Logistics!$A$4:$IU$69,45)=0,"",HLOOKUP(P$6,Logistics!$A$4:$IU$69,45))</f>
        <v/>
      </c>
      <c r="Q50" s="30" t="str">
        <f ca="1">+IF(HLOOKUP(P$6,Logistics!$A$3:$IU$69,46)=0,"",HLOOKUP(P$6,Logistics!$A$3:$IU$69,46))</f>
        <v/>
      </c>
      <c r="R50" s="70" t="str">
        <f ca="1">+IF(HLOOKUP(P$6,Logistics!$A$2:$IU$69,47)=0,"",HLOOKUP(P$6,Logistics!$A$2:$IU$69,47))</f>
        <v/>
      </c>
      <c r="S50" s="37" t="str">
        <f ca="1">+IF(HLOOKUP(S$6,Logistics!$A$4:$IU$69,45)=0,"",HLOOKUP(S$6,Logistics!$A$4:$IU$69,45))</f>
        <v/>
      </c>
      <c r="T50" s="30" t="str">
        <f ca="1">+IF(HLOOKUP(S$6,Logistics!$A$3:$IU$69,46)=0,"",HLOOKUP(S$6,Logistics!$A$3:$IU$69,46))</f>
        <v/>
      </c>
      <c r="U50" s="70" t="str">
        <f ca="1">+IF(HLOOKUP(S$6,Logistics!$A$2:$IU$69,47)=0,"",HLOOKUP(S$6,Logistics!$A$2:$IU$69,47))</f>
        <v/>
      </c>
      <c r="V50" s="30" t="str">
        <f ca="1">+IF(HLOOKUP(V$6,Logistics!$A$4:$IU$69,45)=0,"",HLOOKUP(V$6,Logistics!$A$4:$IU$69,45))</f>
        <v/>
      </c>
      <c r="W50" s="30" t="str">
        <f ca="1">+IF(HLOOKUP(V$6,Logistics!$A$3:$IU$69,46)=0,"",HLOOKUP(V$6,Logistics!$A$3:$IU$69,46))</f>
        <v/>
      </c>
      <c r="X50" s="70" t="str">
        <f ca="1">+IF(HLOOKUP(V$6,Logistics!$A$2:$IU$69,47)=0,"",HLOOKUP(V$6,Logistics!$A$2:$IU$69,47))</f>
        <v/>
      </c>
      <c r="Y50" s="37" t="str">
        <f ca="1">+IF(HLOOKUP(Y$6,Logistics!$A$4:$IU$69,45)=0,"",HLOOKUP(Y$6,Logistics!$A$4:$IU$69,45))</f>
        <v/>
      </c>
      <c r="Z50" s="30" t="str">
        <f ca="1">+IF(HLOOKUP(Y$6,Logistics!$A$3:$IU$69,46)=0,"",HLOOKUP(Y$6,Logistics!$A$3:$IU$69,46))</f>
        <v/>
      </c>
      <c r="AA50" s="70" t="str">
        <f ca="1">+IF(HLOOKUP(Y$6,Logistics!$A$2:$IU$69,47)=0,"",HLOOKUP(Y$6,Logistics!$A$2:$IU$69,47))</f>
        <v/>
      </c>
      <c r="AB50" s="37" t="str">
        <f ca="1">+IF(HLOOKUP(AB$6,Logistics!$A$4:$IU$69,45)=0,"",HLOOKUP(AB$6,Logistics!$A$4:$IU$69,45))</f>
        <v/>
      </c>
      <c r="AC50" s="30" t="str">
        <f ca="1">+IF(HLOOKUP(AB$6,Logistics!$A$3:$IU$69,46)=0,"",HLOOKUP(AB$6,Logistics!$A$3:$IU$69,46))</f>
        <v/>
      </c>
      <c r="AD50" s="70" t="str">
        <f ca="1">+IF(HLOOKUP(AB$6,Logistics!$A$2:$IU$69,47)=0,"",HLOOKUP(AB$6,Logistics!$A$2:$IU$69,47))</f>
        <v/>
      </c>
      <c r="AE50" s="37" t="str">
        <f ca="1">+IF(HLOOKUP(AE$6,Logistics!$A$4:$IU$69,45)=0,"",HLOOKUP(AE$6,Logistics!$A$4:$IU$69,45))</f>
        <v/>
      </c>
      <c r="AF50" s="30" t="str">
        <f ca="1">+IF(HLOOKUP(AE$6,Logistics!$A$3:$IU$69,46)=0,"",HLOOKUP(AE$6,Logistics!$A$3:$IU$69,46))</f>
        <v/>
      </c>
      <c r="AG50" s="70" t="str">
        <f ca="1">+IF(HLOOKUP(AE$6,Logistics!$A$2:$IU$69,47)=0,"",HLOOKUP(AE$6,Logistics!$A$2:$IU$69,47))</f>
        <v/>
      </c>
      <c r="AH50" s="37" t="str">
        <f ca="1">+IF(HLOOKUP(AH$6,Logistics!$A$4:$IU$69,45)=0,"",HLOOKUP(AH$6,Logistics!$A$4:$IU$69,45))</f>
        <v/>
      </c>
      <c r="AI50" s="30" t="str">
        <f ca="1">+IF(HLOOKUP(AH$6,Logistics!$A$3:$IU$69,46)=0,"",HLOOKUP(AH$6,Logistics!$A$3:$IU$69,46))</f>
        <v/>
      </c>
      <c r="AJ50" s="70" t="str">
        <f ca="1">+IF(HLOOKUP(AH$6,Logistics!$A$2:$IU$69,47)=0,"",HLOOKUP(AH$6,Logistics!$A$2:$IU$69,47))</f>
        <v/>
      </c>
      <c r="AK50" s="38"/>
      <c r="AL50" s="38"/>
      <c r="AM50" s="38"/>
      <c r="AN50" s="38"/>
      <c r="AO50" s="38"/>
      <c r="AP50" s="38"/>
      <c r="AQ50" s="38"/>
      <c r="AR50" s="38"/>
      <c r="AS50" s="38"/>
      <c r="AT50" s="38"/>
      <c r="AU50" s="38"/>
      <c r="AV50" s="38"/>
      <c r="AW50" s="38"/>
      <c r="AX50" s="38"/>
      <c r="AY50" s="38"/>
      <c r="AZ50" s="38"/>
      <c r="BA50" s="38"/>
      <c r="BB50" s="38"/>
      <c r="BC50" s="38"/>
      <c r="BD50" s="38"/>
      <c r="BE50" s="38"/>
    </row>
    <row r="51" spans="1:57" s="39" customFormat="1" ht="15" customHeight="1">
      <c r="A51" s="100" t="str">
        <f ca="1">+IF(HLOOKUP(A$6,Logistics!$A$4:$IU$69,46)=0,"",HLOOKUP(A$6,Logistics!$A$4:$IU$69,46))</f>
        <v/>
      </c>
      <c r="B51" s="57" t="str">
        <f ca="1">+IF(HLOOKUP(A$6,Logistics!$A$3:$IU$69,47)=0,"",HLOOKUP(A$6,Logistics!$A$3:$IU$69,47))</f>
        <v/>
      </c>
      <c r="C51" s="101" t="str">
        <f ca="1">+IF(HLOOKUP(A$6,Logistics!$A$2:$IU$69,48)=0,"",HLOOKUP(A$6,Logistics!$A$2:$IU$69,48))</f>
        <v/>
      </c>
      <c r="D51" s="100" t="str">
        <f ca="1">+IF(HLOOKUP(D$6,Logistics!$A$4:$IU$69,46)=0,"",HLOOKUP(D$6,Logistics!$A$4:$IU$69,46))</f>
        <v/>
      </c>
      <c r="E51" s="57" t="str">
        <f ca="1">+IF(HLOOKUP(D$6,Logistics!$A$3:$IU$69,47)=0,"",HLOOKUP(D$6,Logistics!$A$3:$IU$69,47))</f>
        <v/>
      </c>
      <c r="F51" s="101" t="str">
        <f ca="1">+IF(HLOOKUP(D$6,Logistics!$A$2:$IU$69,48)=0,"",HLOOKUP(D$6,Logistics!$A$2:$IU$69,48))</f>
        <v/>
      </c>
      <c r="G51" s="100" t="str">
        <f ca="1">+IF(HLOOKUP(G$6,Logistics!$A$4:$IU$69,46)=0,"",HLOOKUP(G$6,Logistics!$A$4:$IU$69,46))</f>
        <v/>
      </c>
      <c r="H51" s="57" t="str">
        <f ca="1">+IF(HLOOKUP(G$6,Logistics!$A$3:$IU$69,47)=0,"",HLOOKUP(G$6,Logistics!$A$3:$IU$69,47))</f>
        <v/>
      </c>
      <c r="I51" s="101" t="str">
        <f ca="1">+IF(HLOOKUP(G$6,Logistics!$A$2:$IU$69,48)=0,"",HLOOKUP(G$6,Logistics!$A$2:$IU$69,48))</f>
        <v/>
      </c>
      <c r="J51" s="100" t="str">
        <f ca="1">+IF(HLOOKUP(J$6,Logistics!$A$4:$IU$69,46)=0,"",HLOOKUP(J$6,Logistics!$A$4:$IU$69,46))</f>
        <v/>
      </c>
      <c r="K51" s="57" t="str">
        <f ca="1">+IF(HLOOKUP(J$6,Logistics!$A$3:$IU$69,47)=0,"",HLOOKUP(J$6,Logistics!$A$3:$IU$69,47))</f>
        <v/>
      </c>
      <c r="L51" s="101" t="str">
        <f ca="1">+IF(HLOOKUP(J$6,Logistics!$A$2:$IU$69,48)=0,"",HLOOKUP(J$6,Logistics!$A$2:$IU$69,48))</f>
        <v/>
      </c>
      <c r="M51" s="100" t="str">
        <f ca="1">+IF(HLOOKUP(M$6,Logistics!$A$4:$IU$69,46)=0,"",HLOOKUP(M$6,Logistics!$A$4:$IU$69,46))</f>
        <v/>
      </c>
      <c r="N51" s="57" t="str">
        <f ca="1">+IF(HLOOKUP(M$6,Logistics!$A$3:$IU$69,47)=0,"",HLOOKUP(M$6,Logistics!$A$3:$IU$69,47))</f>
        <v/>
      </c>
      <c r="O51" s="101" t="str">
        <f ca="1">+IF(HLOOKUP(M$6,Logistics!$A$2:$IU$69,48)=0,"",HLOOKUP(M$6,Logistics!$A$2:$IU$69,48))</f>
        <v/>
      </c>
      <c r="P51" s="100" t="str">
        <f ca="1">+IF(HLOOKUP(P$6,Logistics!$A$4:$IU$69,46)=0,"",HLOOKUP(P$6,Logistics!$A$4:$IU$69,46))</f>
        <v/>
      </c>
      <c r="Q51" s="57" t="str">
        <f ca="1">+IF(HLOOKUP(P$6,Logistics!$A$3:$IU$69,47)=0,"",HLOOKUP(P$6,Logistics!$A$3:$IU$69,47))</f>
        <v/>
      </c>
      <c r="R51" s="101" t="str">
        <f ca="1">+IF(HLOOKUP(P$6,Logistics!$A$2:$IU$69,48)=0,"",HLOOKUP(P$6,Logistics!$A$2:$IU$69,48))</f>
        <v/>
      </c>
      <c r="S51" s="100" t="str">
        <f ca="1">+IF(HLOOKUP(S$6,Logistics!$A$4:$IU$69,46)=0,"",HLOOKUP(S$6,Logistics!$A$4:$IU$69,46))</f>
        <v/>
      </c>
      <c r="T51" s="57" t="str">
        <f ca="1">+IF(HLOOKUP(S$6,Logistics!$A$3:$IU$69,47)=0,"",HLOOKUP(S$6,Logistics!$A$3:$IU$69,47))</f>
        <v/>
      </c>
      <c r="U51" s="101" t="str">
        <f ca="1">+IF(HLOOKUP(S$6,Logistics!$A$2:$IU$69,48)=0,"",HLOOKUP(S$6,Logistics!$A$2:$IU$69,48))</f>
        <v/>
      </c>
      <c r="V51" s="57" t="str">
        <f ca="1">+IF(HLOOKUP(V$6,Logistics!$A$4:$IU$69,46)=0,"",HLOOKUP(V$6,Logistics!$A$4:$IU$69,46))</f>
        <v/>
      </c>
      <c r="W51" s="57" t="str">
        <f ca="1">+IF(HLOOKUP(V$6,Logistics!$A$3:$IU$69,47)=0,"",HLOOKUP(V$6,Logistics!$A$3:$IU$69,47))</f>
        <v/>
      </c>
      <c r="X51" s="101" t="str">
        <f ca="1">+IF(HLOOKUP(V$6,Logistics!$A$2:$IU$69,48)=0,"",HLOOKUP(V$6,Logistics!$A$2:$IU$69,48))</f>
        <v/>
      </c>
      <c r="Y51" s="100" t="str">
        <f ca="1">+IF(HLOOKUP(Y$6,Logistics!$A$4:$IU$69,46)=0,"",HLOOKUP(Y$6,Logistics!$A$4:$IU$69,46))</f>
        <v/>
      </c>
      <c r="Z51" s="57" t="str">
        <f ca="1">+IF(HLOOKUP(Y$6,Logistics!$A$3:$IU$69,47)=0,"",HLOOKUP(Y$6,Logistics!$A$3:$IU$69,47))</f>
        <v/>
      </c>
      <c r="AA51" s="101" t="str">
        <f ca="1">+IF(HLOOKUP(Y$6,Logistics!$A$2:$IU$69,48)=0,"",HLOOKUP(Y$6,Logistics!$A$2:$IU$69,48))</f>
        <v/>
      </c>
      <c r="AB51" s="100" t="str">
        <f ca="1">+IF(HLOOKUP(AB$6,Logistics!$A$4:$IU$69,46)=0,"",HLOOKUP(AB$6,Logistics!$A$4:$IU$69,46))</f>
        <v/>
      </c>
      <c r="AC51" s="57" t="str">
        <f ca="1">+IF(HLOOKUP(AB$6,Logistics!$A$3:$IU$69,47)=0,"",HLOOKUP(AB$6,Logistics!$A$3:$IU$69,47))</f>
        <v/>
      </c>
      <c r="AD51" s="101" t="str">
        <f ca="1">+IF(HLOOKUP(AB$6,Logistics!$A$2:$IU$69,48)=0,"",HLOOKUP(AB$6,Logistics!$A$2:$IU$69,48))</f>
        <v/>
      </c>
      <c r="AE51" s="100" t="str">
        <f ca="1">+IF(HLOOKUP(AE$6,Logistics!$A$4:$IU$69,46)=0,"",HLOOKUP(AE$6,Logistics!$A$4:$IU$69,46))</f>
        <v/>
      </c>
      <c r="AF51" s="57" t="str">
        <f ca="1">+IF(HLOOKUP(AE$6,Logistics!$A$3:$IU$69,47)=0,"",HLOOKUP(AE$6,Logistics!$A$3:$IU$69,47))</f>
        <v/>
      </c>
      <c r="AG51" s="101" t="str">
        <f ca="1">+IF(HLOOKUP(AE$6,Logistics!$A$2:$IU$69,48)=0,"",HLOOKUP(AE$6,Logistics!$A$2:$IU$69,48))</f>
        <v/>
      </c>
      <c r="AH51" s="100" t="str">
        <f ca="1">+IF(HLOOKUP(AH$6,Logistics!$A$4:$IU$69,46)=0,"",HLOOKUP(AH$6,Logistics!$A$4:$IU$69,46))</f>
        <v/>
      </c>
      <c r="AI51" s="57" t="str">
        <f ca="1">+IF(HLOOKUP(AH$6,Logistics!$A$3:$IU$69,47)=0,"",HLOOKUP(AH$6,Logistics!$A$3:$IU$69,47))</f>
        <v/>
      </c>
      <c r="AJ51" s="101" t="str">
        <f ca="1">+IF(HLOOKUP(AH$6,Logistics!$A$2:$IU$69,48)=0,"",HLOOKUP(AH$6,Logistics!$A$2:$IU$69,48))</f>
        <v/>
      </c>
      <c r="AK51" s="38"/>
      <c r="AL51" s="38"/>
      <c r="AM51" s="38"/>
      <c r="AN51" s="38"/>
      <c r="AO51" s="38"/>
      <c r="AP51" s="38"/>
      <c r="AQ51" s="38"/>
      <c r="AR51" s="38"/>
      <c r="AS51" s="38"/>
      <c r="AT51" s="38"/>
      <c r="AU51" s="38"/>
      <c r="AV51" s="38"/>
      <c r="AW51" s="38"/>
      <c r="AX51" s="38"/>
      <c r="AY51" s="38"/>
      <c r="AZ51" s="38"/>
      <c r="BA51" s="38"/>
      <c r="BB51" s="38"/>
      <c r="BC51" s="38"/>
      <c r="BD51" s="38"/>
      <c r="BE51" s="38"/>
    </row>
    <row r="52" spans="1:57" s="39" customFormat="1" ht="15" customHeight="1">
      <c r="A52" s="97" t="str">
        <f ca="1">+IF(HLOOKUP(A$6,Logistics!$A$4:$IU$69,47)=0,"",HLOOKUP(A$6,Logistics!$A$4:$IU$69,47))</f>
        <v/>
      </c>
      <c r="B52" s="32" t="str">
        <f ca="1">+IF(HLOOKUP(A$6,Logistics!$A$3:$IU$69,48)=0,"",HLOOKUP(A$6,Logistics!$A$3:$IU$69,48))</f>
        <v/>
      </c>
      <c r="C52" s="98" t="str">
        <f ca="1">+IF(HLOOKUP(A$6,Logistics!$A$2:$IU$69,49)=0,"",HLOOKUP(A$6,Logistics!$A$2:$IU$69,49))</f>
        <v/>
      </c>
      <c r="D52" s="97" t="str">
        <f ca="1">+IF(HLOOKUP(D$6,Logistics!$A$4:$IU$69,47)=0,"",HLOOKUP(D$6,Logistics!$A$4:$IU$69,47))</f>
        <v/>
      </c>
      <c r="E52" s="32" t="str">
        <f ca="1">+IF(HLOOKUP(D$6,Logistics!$A$3:$IU$69,48)=0,"",HLOOKUP(D$6,Logistics!$A$3:$IU$69,48))</f>
        <v/>
      </c>
      <c r="F52" s="98" t="str">
        <f ca="1">+IF(HLOOKUP(D$6,Logistics!$A$2:$IU$69,49)=0,"",HLOOKUP(D$6,Logistics!$A$2:$IU$69,49))</f>
        <v/>
      </c>
      <c r="G52" s="97" t="str">
        <f ca="1">+IF(HLOOKUP(G$6,Logistics!$A$4:$IU$69,47)=0,"",HLOOKUP(G$6,Logistics!$A$4:$IU$69,47))</f>
        <v/>
      </c>
      <c r="H52" s="32" t="str">
        <f ca="1">+IF(HLOOKUP(G$6,Logistics!$A$3:$IU$69,48)=0,"",HLOOKUP(G$6,Logistics!$A$3:$IU$69,48))</f>
        <v/>
      </c>
      <c r="I52" s="98" t="str">
        <f ca="1">+IF(HLOOKUP(G$6,Logistics!$A$2:$IU$69,49)=0,"",HLOOKUP(G$6,Logistics!$A$2:$IU$69,49))</f>
        <v/>
      </c>
      <c r="J52" s="97" t="str">
        <f ca="1">+IF(HLOOKUP(J$6,Logistics!$A$4:$IU$69,47)=0,"",HLOOKUP(J$6,Logistics!$A$4:$IU$69,47))</f>
        <v/>
      </c>
      <c r="K52" s="32" t="str">
        <f ca="1">+IF(HLOOKUP(J$6,Logistics!$A$3:$IU$69,48)=0,"",HLOOKUP(J$6,Logistics!$A$3:$IU$69,48))</f>
        <v/>
      </c>
      <c r="L52" s="98" t="str">
        <f ca="1">+IF(HLOOKUP(J$6,Logistics!$A$2:$IU$69,49)=0,"",HLOOKUP(J$6,Logistics!$A$2:$IU$69,49))</f>
        <v/>
      </c>
      <c r="M52" s="97" t="str">
        <f ca="1">+IF(HLOOKUP(M$6,Logistics!$A$4:$IU$69,47)=0,"",HLOOKUP(M$6,Logistics!$A$4:$IU$69,47))</f>
        <v/>
      </c>
      <c r="N52" s="32" t="str">
        <f ca="1">+IF(HLOOKUP(M$6,Logistics!$A$3:$IU$69,48)=0,"",HLOOKUP(M$6,Logistics!$A$3:$IU$69,48))</f>
        <v/>
      </c>
      <c r="O52" s="98" t="str">
        <f ca="1">+IF(HLOOKUP(M$6,Logistics!$A$2:$IU$69,49)=0,"",HLOOKUP(M$6,Logistics!$A$2:$IU$69,49))</f>
        <v/>
      </c>
      <c r="P52" s="97" t="str">
        <f ca="1">+IF(HLOOKUP(P$6,Logistics!$A$4:$IU$69,47)=0,"",HLOOKUP(P$6,Logistics!$A$4:$IU$69,47))</f>
        <v/>
      </c>
      <c r="Q52" s="32" t="str">
        <f ca="1">+IF(HLOOKUP(P$6,Logistics!$A$3:$IU$69,48)=0,"",HLOOKUP(P$6,Logistics!$A$3:$IU$69,48))</f>
        <v/>
      </c>
      <c r="R52" s="98" t="str">
        <f ca="1">+IF(HLOOKUP(P$6,Logistics!$A$2:$IU$69,49)=0,"",HLOOKUP(P$6,Logistics!$A$2:$IU$69,49))</f>
        <v/>
      </c>
      <c r="S52" s="97" t="str">
        <f ca="1">+IF(HLOOKUP(S$6,Logistics!$A$4:$IU$69,47)=0,"",HLOOKUP(S$6,Logistics!$A$4:$IU$69,47))</f>
        <v/>
      </c>
      <c r="T52" s="32" t="str">
        <f ca="1">+IF(HLOOKUP(S$6,Logistics!$A$3:$IU$69,48)=0,"",HLOOKUP(S$6,Logistics!$A$3:$IU$69,48))</f>
        <v/>
      </c>
      <c r="U52" s="98" t="str">
        <f ca="1">+IF(HLOOKUP(S$6,Logistics!$A$2:$IU$69,49)=0,"",HLOOKUP(S$6,Logistics!$A$2:$IU$69,49))</f>
        <v/>
      </c>
      <c r="V52" s="97" t="str">
        <f ca="1">+IF(HLOOKUP(V$6,Logistics!$A$4:$IU$69,47)=0,"",HLOOKUP(V$6,Logistics!$A$4:$IU$69,47))</f>
        <v/>
      </c>
      <c r="W52" s="32" t="str">
        <f ca="1">+IF(HLOOKUP(V$6,Logistics!$A$3:$IU$69,48)=0,"",HLOOKUP(V$6,Logistics!$A$3:$IU$69,48))</f>
        <v/>
      </c>
      <c r="X52" s="98" t="str">
        <f ca="1">+IF(HLOOKUP(V$6,Logistics!$A$2:$IU$69,49)=0,"",HLOOKUP(V$6,Logistics!$A$2:$IU$69,49))</f>
        <v/>
      </c>
      <c r="Y52" s="97" t="str">
        <f ca="1">+IF(HLOOKUP(Y$6,Logistics!$A$4:$IU$69,47)=0,"",HLOOKUP(Y$6,Logistics!$A$4:$IU$69,47))</f>
        <v/>
      </c>
      <c r="Z52" s="32" t="str">
        <f ca="1">+IF(HLOOKUP(Y$6,Logistics!$A$3:$IU$69,48)=0,"",HLOOKUP(Y$6,Logistics!$A$3:$IU$69,48))</f>
        <v/>
      </c>
      <c r="AA52" s="98" t="str">
        <f ca="1">+IF(HLOOKUP(Y$6,Logistics!$A$2:$IU$69,49)=0,"",HLOOKUP(Y$6,Logistics!$A$2:$IU$69,49))</f>
        <v/>
      </c>
      <c r="AB52" s="97" t="str">
        <f ca="1">+IF(HLOOKUP(AB$6,Logistics!$A$4:$IU$69,47)=0,"",HLOOKUP(AB$6,Logistics!$A$4:$IU$69,47))</f>
        <v/>
      </c>
      <c r="AC52" s="32" t="str">
        <f ca="1">+IF(HLOOKUP(AB$6,Logistics!$A$3:$IU$69,48)=0,"",HLOOKUP(AB$6,Logistics!$A$3:$IU$69,48))</f>
        <v/>
      </c>
      <c r="AD52" s="98" t="str">
        <f ca="1">+IF(HLOOKUP(AB$6,Logistics!$A$2:$IU$69,49)=0,"",HLOOKUP(AB$6,Logistics!$A$2:$IU$69,49))</f>
        <v/>
      </c>
      <c r="AE52" s="97" t="str">
        <f ca="1">+IF(HLOOKUP(AE$6,Logistics!$A$4:$IU$69,47)=0,"",HLOOKUP(AE$6,Logistics!$A$4:$IU$69,47))</f>
        <v/>
      </c>
      <c r="AF52" s="32" t="str">
        <f ca="1">+IF(HLOOKUP(AE$6,Logistics!$A$3:$IU$69,48)=0,"",HLOOKUP(AE$6,Logistics!$A$3:$IU$69,48))</f>
        <v/>
      </c>
      <c r="AG52" s="98" t="str">
        <f ca="1">+IF(HLOOKUP(AE$6,Logistics!$A$2:$IU$69,49)=0,"",HLOOKUP(AE$6,Logistics!$A$2:$IU$69,49))</f>
        <v/>
      </c>
      <c r="AH52" s="97" t="str">
        <f ca="1">+IF(HLOOKUP(AH$6,Logistics!$A$4:$IU$69,47)=0,"",HLOOKUP(AH$6,Logistics!$A$4:$IU$69,47))</f>
        <v/>
      </c>
      <c r="AI52" s="32" t="str">
        <f ca="1">+IF(HLOOKUP(AH$6,Logistics!$A$3:$IU$69,48)=0,"",HLOOKUP(AH$6,Logistics!$A$3:$IU$69,48))</f>
        <v/>
      </c>
      <c r="AJ52" s="98" t="str">
        <f ca="1">+IF(HLOOKUP(AH$6,Logistics!$A$2:$IU$69,49)=0,"",HLOOKUP(AH$6,Logistics!$A$2:$IU$69,49))</f>
        <v/>
      </c>
      <c r="AK52" s="38"/>
      <c r="AL52" s="38"/>
      <c r="AM52" s="38"/>
      <c r="AN52" s="38"/>
      <c r="AO52" s="38"/>
      <c r="AP52" s="38"/>
      <c r="AQ52" s="38"/>
      <c r="AR52" s="38"/>
      <c r="AS52" s="38"/>
      <c r="AT52" s="38"/>
      <c r="AU52" s="38"/>
      <c r="AV52" s="38"/>
      <c r="AW52" s="38"/>
      <c r="AX52" s="38"/>
      <c r="AY52" s="38"/>
      <c r="AZ52" s="38"/>
      <c r="BA52" s="38"/>
      <c r="BB52" s="38"/>
      <c r="BC52" s="38"/>
      <c r="BD52" s="38"/>
      <c r="BE52" s="38"/>
    </row>
    <row r="53" spans="1:57" s="39" customFormat="1" ht="15" customHeight="1">
      <c r="A53" s="97" t="str">
        <f ca="1">+IF(HLOOKUP(A$6,Logistics!$A$4:$IU$69,48)=0,"",HLOOKUP(A$6,Logistics!$A$4:$IU$69,48))</f>
        <v/>
      </c>
      <c r="B53" s="32" t="str">
        <f ca="1">+IF(HLOOKUP(A$6,Logistics!$A$3:$IU$69,49)=0,"",HLOOKUP(A$6,Logistics!$A$3:$IU$69,49))</f>
        <v/>
      </c>
      <c r="C53" s="98" t="str">
        <f ca="1">+IF(HLOOKUP(A$6,Logistics!$A$2:$IU$69,50)=0,"",HLOOKUP(A$6,Logistics!$A$2:$IU$69,50))</f>
        <v/>
      </c>
      <c r="D53" s="97" t="str">
        <f ca="1">+IF(HLOOKUP(D$6,Logistics!$A$4:$IU$69,48)=0,"",HLOOKUP(D$6,Logistics!$A$4:$IU$69,48))</f>
        <v/>
      </c>
      <c r="E53" s="32" t="str">
        <f ca="1">+IF(HLOOKUP(D$6,Logistics!$A$3:$IU$69,49)=0,"",HLOOKUP(D$6,Logistics!$A$3:$IU$69,49))</f>
        <v/>
      </c>
      <c r="F53" s="98" t="str">
        <f ca="1">+IF(HLOOKUP(D$6,Logistics!$A$2:$IU$69,50)=0,"",HLOOKUP(D$6,Logistics!$A$2:$IU$69,50))</f>
        <v/>
      </c>
      <c r="G53" s="97" t="str">
        <f ca="1">+IF(HLOOKUP(G$6,Logistics!$A$4:$IU$69,48)=0,"",HLOOKUP(G$6,Logistics!$A$4:$IU$69,48))</f>
        <v/>
      </c>
      <c r="H53" s="32" t="str">
        <f ca="1">+IF(HLOOKUP(G$6,Logistics!$A$3:$IU$69,49)=0,"",HLOOKUP(G$6,Logistics!$A$3:$IU$69,49))</f>
        <v/>
      </c>
      <c r="I53" s="98" t="str">
        <f ca="1">+IF(HLOOKUP(G$6,Logistics!$A$2:$IU$69,50)=0,"",HLOOKUP(G$6,Logistics!$A$2:$IU$69,50))</f>
        <v/>
      </c>
      <c r="J53" s="97" t="str">
        <f ca="1">+IF(HLOOKUP(J$6,Logistics!$A$4:$IU$69,48)=0,"",HLOOKUP(J$6,Logistics!$A$4:$IU$69,48))</f>
        <v/>
      </c>
      <c r="K53" s="32" t="str">
        <f ca="1">+IF(HLOOKUP(J$6,Logistics!$A$3:$IU$69,49)=0,"",HLOOKUP(J$6,Logistics!$A$3:$IU$69,49))</f>
        <v/>
      </c>
      <c r="L53" s="98" t="str">
        <f ca="1">+IF(HLOOKUP(J$6,Logistics!$A$2:$IU$69,50)=0,"",HLOOKUP(J$6,Logistics!$A$2:$IU$69,50))</f>
        <v/>
      </c>
      <c r="M53" s="97" t="str">
        <f ca="1">+IF(HLOOKUP(M$6,Logistics!$A$4:$IU$69,48)=0,"",HLOOKUP(M$6,Logistics!$A$4:$IU$69,48))</f>
        <v/>
      </c>
      <c r="N53" s="32" t="str">
        <f ca="1">+IF(HLOOKUP(M$6,Logistics!$A$3:$IU$69,49)=0,"",HLOOKUP(M$6,Logistics!$A$3:$IU$69,49))</f>
        <v/>
      </c>
      <c r="O53" s="98" t="str">
        <f ca="1">+IF(HLOOKUP(M$6,Logistics!$A$2:$IU$69,50)=0,"",HLOOKUP(M$6,Logistics!$A$2:$IU$69,50))</f>
        <v/>
      </c>
      <c r="P53" s="97" t="str">
        <f ca="1">+IF(HLOOKUP(P$6,Logistics!$A$4:$IU$69,48)=0,"",HLOOKUP(P$6,Logistics!$A$4:$IU$69,48))</f>
        <v/>
      </c>
      <c r="Q53" s="32" t="str">
        <f ca="1">+IF(HLOOKUP(P$6,Logistics!$A$3:$IU$69,49)=0,"",HLOOKUP(P$6,Logistics!$A$3:$IU$69,49))</f>
        <v/>
      </c>
      <c r="R53" s="98" t="str">
        <f ca="1">+IF(HLOOKUP(P$6,Logistics!$A$2:$IU$69,50)=0,"",HLOOKUP(P$6,Logistics!$A$2:$IU$69,50))</f>
        <v/>
      </c>
      <c r="S53" s="97" t="str">
        <f ca="1">+IF(HLOOKUP(S$6,Logistics!$A$4:$IU$69,48)=0,"",HLOOKUP(S$6,Logistics!$A$4:$IU$69,48))</f>
        <v/>
      </c>
      <c r="T53" s="32" t="str">
        <f ca="1">+IF(HLOOKUP(S$6,Logistics!$A$3:$IU$69,49)=0,"",HLOOKUP(S$6,Logistics!$A$3:$IU$69,49))</f>
        <v/>
      </c>
      <c r="U53" s="98" t="str">
        <f ca="1">+IF(HLOOKUP(S$6,Logistics!$A$2:$IU$69,50)=0,"",HLOOKUP(S$6,Logistics!$A$2:$IU$69,50))</f>
        <v/>
      </c>
      <c r="V53" s="97" t="str">
        <f ca="1">+IF(HLOOKUP(V$6,Logistics!$A$4:$IU$69,48)=0,"",HLOOKUP(V$6,Logistics!$A$4:$IU$69,48))</f>
        <v/>
      </c>
      <c r="W53" s="32" t="str">
        <f ca="1">+IF(HLOOKUP(V$6,Logistics!$A$3:$IU$69,49)=0,"",HLOOKUP(V$6,Logistics!$A$3:$IU$69,49))</f>
        <v/>
      </c>
      <c r="X53" s="98" t="str">
        <f ca="1">+IF(HLOOKUP(V$6,Logistics!$A$2:$IU$69,50)=0,"",HLOOKUP(V$6,Logistics!$A$2:$IU$69,50))</f>
        <v/>
      </c>
      <c r="Y53" s="97" t="str">
        <f ca="1">+IF(HLOOKUP(Y$6,Logistics!$A$4:$IU$69,48)=0,"",HLOOKUP(Y$6,Logistics!$A$4:$IU$69,48))</f>
        <v/>
      </c>
      <c r="Z53" s="32" t="str">
        <f ca="1">+IF(HLOOKUP(Y$6,Logistics!$A$3:$IU$69,49)=0,"",HLOOKUP(Y$6,Logistics!$A$3:$IU$69,49))</f>
        <v/>
      </c>
      <c r="AA53" s="98" t="str">
        <f ca="1">+IF(HLOOKUP(Y$6,Logistics!$A$2:$IU$69,50)=0,"",HLOOKUP(Y$6,Logistics!$A$2:$IU$69,50))</f>
        <v/>
      </c>
      <c r="AB53" s="97" t="str">
        <f ca="1">+IF(HLOOKUP(AB$6,Logistics!$A$4:$IU$69,48)=0,"",HLOOKUP(AB$6,Logistics!$A$4:$IU$69,48))</f>
        <v/>
      </c>
      <c r="AC53" s="32" t="str">
        <f ca="1">+IF(HLOOKUP(AB$6,Logistics!$A$3:$IU$69,49)=0,"",HLOOKUP(AB$6,Logistics!$A$3:$IU$69,49))</f>
        <v/>
      </c>
      <c r="AD53" s="98" t="str">
        <f ca="1">+IF(HLOOKUP(AB$6,Logistics!$A$2:$IU$69,50)=0,"",HLOOKUP(AB$6,Logistics!$A$2:$IU$69,50))</f>
        <v/>
      </c>
      <c r="AE53" s="97" t="str">
        <f ca="1">+IF(HLOOKUP(AE$6,Logistics!$A$4:$IU$69,48)=0,"",HLOOKUP(AE$6,Logistics!$A$4:$IU$69,48))</f>
        <v/>
      </c>
      <c r="AF53" s="32" t="str">
        <f ca="1">+IF(HLOOKUP(AE$6,Logistics!$A$3:$IU$69,49)=0,"",HLOOKUP(AE$6,Logistics!$A$3:$IU$69,49))</f>
        <v/>
      </c>
      <c r="AG53" s="98" t="str">
        <f ca="1">+IF(HLOOKUP(AE$6,Logistics!$A$2:$IU$69,50)=0,"",HLOOKUP(AE$6,Logistics!$A$2:$IU$69,50))</f>
        <v/>
      </c>
      <c r="AH53" s="97" t="str">
        <f ca="1">+IF(HLOOKUP(AH$6,Logistics!$A$4:$IU$69,48)=0,"",HLOOKUP(AH$6,Logistics!$A$4:$IU$69,48))</f>
        <v/>
      </c>
      <c r="AI53" s="32" t="str">
        <f ca="1">+IF(HLOOKUP(AH$6,Logistics!$A$3:$IU$69,49)=0,"",HLOOKUP(AH$6,Logistics!$A$3:$IU$69,49))</f>
        <v/>
      </c>
      <c r="AJ53" s="98" t="str">
        <f ca="1">+IF(HLOOKUP(AH$6,Logistics!$A$2:$IU$69,50)=0,"",HLOOKUP(AH$6,Logistics!$A$2:$IU$69,50))</f>
        <v/>
      </c>
      <c r="AK53" s="38"/>
      <c r="AL53" s="38"/>
      <c r="AM53" s="38"/>
      <c r="AN53" s="38"/>
      <c r="AO53" s="38"/>
      <c r="AP53" s="38"/>
      <c r="AQ53" s="38"/>
      <c r="AR53" s="38"/>
      <c r="AS53" s="38"/>
      <c r="AT53" s="38"/>
      <c r="AU53" s="38"/>
      <c r="AV53" s="38"/>
      <c r="AW53" s="38"/>
      <c r="AX53" s="38"/>
      <c r="AY53" s="38"/>
      <c r="AZ53" s="38"/>
      <c r="BA53" s="38"/>
      <c r="BB53" s="38"/>
      <c r="BC53" s="38"/>
      <c r="BD53" s="38"/>
      <c r="BE53" s="38"/>
    </row>
    <row r="54" spans="1:57" s="39" customFormat="1" ht="15" customHeight="1">
      <c r="A54" s="97" t="str">
        <f ca="1">+IF(HLOOKUP(A$6,Logistics!$A$4:$IU$69,49)=0,"",HLOOKUP(A$6,Logistics!$A$4:$IU$69,49))</f>
        <v/>
      </c>
      <c r="B54" s="32" t="str">
        <f ca="1">+IF(HLOOKUP(A$6,Logistics!$A$3:$IU$69,50)=0,"",HLOOKUP(A$6,Logistics!$A$3:$IU$69,50))</f>
        <v/>
      </c>
      <c r="C54" s="98" t="str">
        <f ca="1">+IF(HLOOKUP(A$6,Logistics!$A$2:$IU$69,51)=0,"",HLOOKUP(A$6,Logistics!$A$2:$IU$69,51))</f>
        <v/>
      </c>
      <c r="D54" s="97" t="str">
        <f ca="1">+IF(HLOOKUP(D$6,Logistics!$A$4:$IU$69,49)=0,"",HLOOKUP(D$6,Logistics!$A$4:$IU$69,49))</f>
        <v/>
      </c>
      <c r="E54" s="32" t="str">
        <f ca="1">+IF(HLOOKUP(D$6,Logistics!$A$3:$IU$69,50)=0,"",HLOOKUP(D$6,Logistics!$A$3:$IU$69,50))</f>
        <v/>
      </c>
      <c r="F54" s="98" t="str">
        <f ca="1">+IF(HLOOKUP(D$6,Logistics!$A$2:$IU$69,51)=0,"",HLOOKUP(D$6,Logistics!$A$2:$IU$69,51))</f>
        <v/>
      </c>
      <c r="G54" s="97" t="str">
        <f ca="1">+IF(HLOOKUP(G$6,Logistics!$A$4:$IU$69,49)=0,"",HLOOKUP(G$6,Logistics!$A$4:$IU$69,49))</f>
        <v/>
      </c>
      <c r="H54" s="32" t="str">
        <f ca="1">+IF(HLOOKUP(G$6,Logistics!$A$3:$IU$69,50)=0,"",HLOOKUP(G$6,Logistics!$A$3:$IU$69,50))</f>
        <v/>
      </c>
      <c r="I54" s="98" t="str">
        <f ca="1">+IF(HLOOKUP(G$6,Logistics!$A$2:$IU$69,51)=0,"",HLOOKUP(G$6,Logistics!$A$2:$IU$69,51))</f>
        <v/>
      </c>
      <c r="J54" s="97" t="str">
        <f ca="1">+IF(HLOOKUP(J$6,Logistics!$A$4:$IU$69,49)=0,"",HLOOKUP(J$6,Logistics!$A$4:$IU$69,49))</f>
        <v/>
      </c>
      <c r="K54" s="32" t="str">
        <f ca="1">+IF(HLOOKUP(J$6,Logistics!$A$3:$IU$69,50)=0,"",HLOOKUP(J$6,Logistics!$A$3:$IU$69,50))</f>
        <v/>
      </c>
      <c r="L54" s="98" t="str">
        <f ca="1">+IF(HLOOKUP(J$6,Logistics!$A$2:$IU$69,51)=0,"",HLOOKUP(J$6,Logistics!$A$2:$IU$69,51))</f>
        <v/>
      </c>
      <c r="M54" s="97" t="str">
        <f ca="1">+IF(HLOOKUP(M$6,Logistics!$A$4:$IU$69,49)=0,"",HLOOKUP(M$6,Logistics!$A$4:$IU$69,49))</f>
        <v/>
      </c>
      <c r="N54" s="32" t="str">
        <f ca="1">+IF(HLOOKUP(M$6,Logistics!$A$3:$IU$69,50)=0,"",HLOOKUP(M$6,Logistics!$A$3:$IU$69,50))</f>
        <v/>
      </c>
      <c r="O54" s="98" t="str">
        <f ca="1">+IF(HLOOKUP(M$6,Logistics!$A$2:$IU$69,51)=0,"",HLOOKUP(M$6,Logistics!$A$2:$IU$69,51))</f>
        <v/>
      </c>
      <c r="P54" s="97" t="str">
        <f ca="1">+IF(HLOOKUP(P$6,Logistics!$A$4:$IU$69,49)=0,"",HLOOKUP(P$6,Logistics!$A$4:$IU$69,49))</f>
        <v/>
      </c>
      <c r="Q54" s="32" t="str">
        <f ca="1">+IF(HLOOKUP(P$6,Logistics!$A$3:$IU$69,50)=0,"",HLOOKUP(P$6,Logistics!$A$3:$IU$69,50))</f>
        <v/>
      </c>
      <c r="R54" s="98" t="str">
        <f ca="1">+IF(HLOOKUP(P$6,Logistics!$A$2:$IU$69,51)=0,"",HLOOKUP(P$6,Logistics!$A$2:$IU$69,51))</f>
        <v/>
      </c>
      <c r="S54" s="97" t="str">
        <f ca="1">+IF(HLOOKUP(S$6,Logistics!$A$4:$IU$69,49)=0,"",HLOOKUP(S$6,Logistics!$A$4:$IU$69,49))</f>
        <v/>
      </c>
      <c r="T54" s="32" t="str">
        <f ca="1">+IF(HLOOKUP(S$6,Logistics!$A$3:$IU$69,50)=0,"",HLOOKUP(S$6,Logistics!$A$3:$IU$69,50))</f>
        <v/>
      </c>
      <c r="U54" s="98" t="str">
        <f ca="1">+IF(HLOOKUP(S$6,Logistics!$A$2:$IU$69,51)=0,"",HLOOKUP(S$6,Logistics!$A$2:$IU$69,51))</f>
        <v/>
      </c>
      <c r="V54" s="97" t="str">
        <f ca="1">+IF(HLOOKUP(V$6,Logistics!$A$4:$IU$69,49)=0,"",HLOOKUP(V$6,Logistics!$A$4:$IU$69,49))</f>
        <v/>
      </c>
      <c r="W54" s="32" t="str">
        <f ca="1">+IF(HLOOKUP(V$6,Logistics!$A$3:$IU$69,50)=0,"",HLOOKUP(V$6,Logistics!$A$3:$IU$69,50))</f>
        <v/>
      </c>
      <c r="X54" s="98" t="str">
        <f ca="1">+IF(HLOOKUP(V$6,Logistics!$A$2:$IU$69,51)=0,"",HLOOKUP(V$6,Logistics!$A$2:$IU$69,51))</f>
        <v/>
      </c>
      <c r="Y54" s="97" t="str">
        <f ca="1">+IF(HLOOKUP(Y$6,Logistics!$A$4:$IU$69,49)=0,"",HLOOKUP(Y$6,Logistics!$A$4:$IU$69,49))</f>
        <v/>
      </c>
      <c r="Z54" s="32" t="str">
        <f ca="1">+IF(HLOOKUP(Y$6,Logistics!$A$3:$IU$69,50)=0,"",HLOOKUP(Y$6,Logistics!$A$3:$IU$69,50))</f>
        <v/>
      </c>
      <c r="AA54" s="98" t="str">
        <f ca="1">+IF(HLOOKUP(Y$6,Logistics!$A$2:$IU$69,51)=0,"",HLOOKUP(Y$6,Logistics!$A$2:$IU$69,51))</f>
        <v/>
      </c>
      <c r="AB54" s="97" t="str">
        <f ca="1">+IF(HLOOKUP(AB$6,Logistics!$A$4:$IU$69,49)=0,"",HLOOKUP(AB$6,Logistics!$A$4:$IU$69,49))</f>
        <v/>
      </c>
      <c r="AC54" s="32" t="str">
        <f ca="1">+IF(HLOOKUP(AB$6,Logistics!$A$3:$IU$69,50)=0,"",HLOOKUP(AB$6,Logistics!$A$3:$IU$69,50))</f>
        <v/>
      </c>
      <c r="AD54" s="98" t="str">
        <f ca="1">+IF(HLOOKUP(AB$6,Logistics!$A$2:$IU$69,51)=0,"",HLOOKUP(AB$6,Logistics!$A$2:$IU$69,51))</f>
        <v/>
      </c>
      <c r="AE54" s="97" t="str">
        <f ca="1">+IF(HLOOKUP(AE$6,Logistics!$A$4:$IU$69,49)=0,"",HLOOKUP(AE$6,Logistics!$A$4:$IU$69,49))</f>
        <v/>
      </c>
      <c r="AF54" s="32" t="str">
        <f ca="1">+IF(HLOOKUP(AE$6,Logistics!$A$3:$IU$69,50)=0,"",HLOOKUP(AE$6,Logistics!$A$3:$IU$69,50))</f>
        <v/>
      </c>
      <c r="AG54" s="98" t="str">
        <f ca="1">+IF(HLOOKUP(AE$6,Logistics!$A$2:$IU$69,51)=0,"",HLOOKUP(AE$6,Logistics!$A$2:$IU$69,51))</f>
        <v/>
      </c>
      <c r="AH54" s="97" t="str">
        <f ca="1">+IF(HLOOKUP(AH$6,Logistics!$A$4:$IU$69,49)=0,"",HLOOKUP(AH$6,Logistics!$A$4:$IU$69,49))</f>
        <v/>
      </c>
      <c r="AI54" s="32" t="str">
        <f ca="1">+IF(HLOOKUP(AH$6,Logistics!$A$3:$IU$69,50)=0,"",HLOOKUP(AH$6,Logistics!$A$3:$IU$69,50))</f>
        <v/>
      </c>
      <c r="AJ54" s="98" t="str">
        <f ca="1">+IF(HLOOKUP(AH$6,Logistics!$A$2:$IU$69,51)=0,"",HLOOKUP(AH$6,Logistics!$A$2:$IU$69,51))</f>
        <v/>
      </c>
      <c r="AK54" s="38"/>
      <c r="AL54" s="38"/>
      <c r="AM54" s="38"/>
      <c r="AN54" s="38"/>
      <c r="AO54" s="38"/>
      <c r="AP54" s="38"/>
      <c r="AQ54" s="38"/>
      <c r="AR54" s="38"/>
      <c r="AS54" s="38"/>
      <c r="AT54" s="38"/>
      <c r="AU54" s="38"/>
      <c r="AV54" s="38"/>
      <c r="AW54" s="38"/>
      <c r="AX54" s="38"/>
      <c r="AY54" s="38"/>
      <c r="AZ54" s="38"/>
      <c r="BA54" s="38"/>
      <c r="BB54" s="38"/>
      <c r="BC54" s="38"/>
      <c r="BD54" s="38"/>
      <c r="BE54" s="38"/>
    </row>
    <row r="55" spans="1:57" s="39" customFormat="1" ht="15" customHeight="1">
      <c r="A55" s="97" t="str">
        <f ca="1">+IF(HLOOKUP(A$6,Logistics!$A$4:$IU$69,50)=0,"",HLOOKUP(A$6,Logistics!$A$4:$IU$69,50))</f>
        <v/>
      </c>
      <c r="B55" s="32" t="str">
        <f ca="1">+IF(HLOOKUP(A$6,Logistics!$A$3:$IU$69,51)=0,"",HLOOKUP(A$6,Logistics!$A$3:$IU$69,51))</f>
        <v/>
      </c>
      <c r="C55" s="98" t="str">
        <f ca="1">+IF(HLOOKUP(A$6,Logistics!$A$2:$IU$69,52)=0,"",HLOOKUP(A$6,Logistics!$A$2:$IU$69,52))</f>
        <v/>
      </c>
      <c r="D55" s="97" t="str">
        <f ca="1">+IF(HLOOKUP(D$6,Logistics!$A$4:$IU$69,50)=0,"",HLOOKUP(D$6,Logistics!$A$4:$IU$69,50))</f>
        <v/>
      </c>
      <c r="E55" s="32" t="str">
        <f ca="1">+IF(HLOOKUP(D$6,Logistics!$A$3:$IU$69,51)=0,"",HLOOKUP(D$6,Logistics!$A$3:$IU$69,51))</f>
        <v/>
      </c>
      <c r="F55" s="98" t="str">
        <f ca="1">+IF(HLOOKUP(D$6,Logistics!$A$2:$IU$69,52)=0,"",HLOOKUP(D$6,Logistics!$A$2:$IU$69,52))</f>
        <v/>
      </c>
      <c r="G55" s="97" t="str">
        <f ca="1">+IF(HLOOKUP(G$6,Logistics!$A$4:$IU$69,50)=0,"",HLOOKUP(G$6,Logistics!$A$4:$IU$69,50))</f>
        <v/>
      </c>
      <c r="H55" s="32" t="str">
        <f ca="1">+IF(HLOOKUP(G$6,Logistics!$A$3:$IU$69,51)=0,"",HLOOKUP(G$6,Logistics!$A$3:$IU$69,51))</f>
        <v/>
      </c>
      <c r="I55" s="98" t="str">
        <f ca="1">+IF(HLOOKUP(G$6,Logistics!$A$2:$IU$69,52)=0,"",HLOOKUP(G$6,Logistics!$A$2:$IU$69,52))</f>
        <v/>
      </c>
      <c r="J55" s="97" t="str">
        <f ca="1">+IF(HLOOKUP(J$6,Logistics!$A$4:$IU$69,50)=0,"",HLOOKUP(J$6,Logistics!$A$4:$IU$69,50))</f>
        <v/>
      </c>
      <c r="K55" s="32" t="str">
        <f ca="1">+IF(HLOOKUP(J$6,Logistics!$A$3:$IU$69,51)=0,"",HLOOKUP(J$6,Logistics!$A$3:$IU$69,51))</f>
        <v/>
      </c>
      <c r="L55" s="98" t="str">
        <f ca="1">+IF(HLOOKUP(J$6,Logistics!$A$2:$IU$69,52)=0,"",HLOOKUP(J$6,Logistics!$A$2:$IU$69,52))</f>
        <v/>
      </c>
      <c r="M55" s="97" t="str">
        <f ca="1">+IF(HLOOKUP(M$6,Logistics!$A$4:$IU$69,50)=0,"",HLOOKUP(M$6,Logistics!$A$4:$IU$69,50))</f>
        <v/>
      </c>
      <c r="N55" s="32" t="str">
        <f ca="1">+IF(HLOOKUP(M$6,Logistics!$A$3:$IU$69,51)=0,"",HLOOKUP(M$6,Logistics!$A$3:$IU$69,51))</f>
        <v/>
      </c>
      <c r="O55" s="98" t="str">
        <f ca="1">+IF(HLOOKUP(M$6,Logistics!$A$2:$IU$69,52)=0,"",HLOOKUP(M$6,Logistics!$A$2:$IU$69,52))</f>
        <v/>
      </c>
      <c r="P55" s="97" t="str">
        <f ca="1">+IF(HLOOKUP(P$6,Logistics!$A$4:$IU$69,50)=0,"",HLOOKUP(P$6,Logistics!$A$4:$IU$69,50))</f>
        <v/>
      </c>
      <c r="Q55" s="32" t="str">
        <f ca="1">+IF(HLOOKUP(P$6,Logistics!$A$3:$IU$69,51)=0,"",HLOOKUP(P$6,Logistics!$A$3:$IU$69,51))</f>
        <v/>
      </c>
      <c r="R55" s="98" t="str">
        <f ca="1">+IF(HLOOKUP(P$6,Logistics!$A$2:$IU$69,52)=0,"",HLOOKUP(P$6,Logistics!$A$2:$IU$69,52))</f>
        <v/>
      </c>
      <c r="S55" s="97" t="str">
        <f ca="1">+IF(HLOOKUP(S$6,Logistics!$A$4:$IU$69,50)=0,"",HLOOKUP(S$6,Logistics!$A$4:$IU$69,50))</f>
        <v/>
      </c>
      <c r="T55" s="32" t="str">
        <f ca="1">+IF(HLOOKUP(S$6,Logistics!$A$3:$IU$69,51)=0,"",HLOOKUP(S$6,Logistics!$A$3:$IU$69,51))</f>
        <v/>
      </c>
      <c r="U55" s="98" t="str">
        <f ca="1">+IF(HLOOKUP(S$6,Logistics!$A$2:$IU$69,52)=0,"",HLOOKUP(S$6,Logistics!$A$2:$IU$69,52))</f>
        <v/>
      </c>
      <c r="V55" s="97" t="str">
        <f ca="1">+IF(HLOOKUP(V$6,Logistics!$A$4:$IU$69,50)=0,"",HLOOKUP(V$6,Logistics!$A$4:$IU$69,50))</f>
        <v/>
      </c>
      <c r="W55" s="32" t="str">
        <f ca="1">+IF(HLOOKUP(V$6,Logistics!$A$3:$IU$69,51)=0,"",HLOOKUP(V$6,Logistics!$A$3:$IU$69,51))</f>
        <v/>
      </c>
      <c r="X55" s="98" t="str">
        <f ca="1">+IF(HLOOKUP(V$6,Logistics!$A$2:$IU$69,52)=0,"",HLOOKUP(V$6,Logistics!$A$2:$IU$69,52))</f>
        <v/>
      </c>
      <c r="Y55" s="97" t="str">
        <f ca="1">+IF(HLOOKUP(Y$6,Logistics!$A$4:$IU$69,50)=0,"",HLOOKUP(Y$6,Logistics!$A$4:$IU$69,50))</f>
        <v/>
      </c>
      <c r="Z55" s="32" t="str">
        <f ca="1">+IF(HLOOKUP(Y$6,Logistics!$A$3:$IU$69,51)=0,"",HLOOKUP(Y$6,Logistics!$A$3:$IU$69,51))</f>
        <v/>
      </c>
      <c r="AA55" s="98" t="str">
        <f ca="1">+IF(HLOOKUP(Y$6,Logistics!$A$2:$IU$69,52)=0,"",HLOOKUP(Y$6,Logistics!$A$2:$IU$69,52))</f>
        <v/>
      </c>
      <c r="AB55" s="97" t="str">
        <f ca="1">+IF(HLOOKUP(AB$6,Logistics!$A$4:$IU$69,50)=0,"",HLOOKUP(AB$6,Logistics!$A$4:$IU$69,50))</f>
        <v/>
      </c>
      <c r="AC55" s="32" t="str">
        <f ca="1">+IF(HLOOKUP(AB$6,Logistics!$A$3:$IU$69,51)=0,"",HLOOKUP(AB$6,Logistics!$A$3:$IU$69,51))</f>
        <v/>
      </c>
      <c r="AD55" s="98" t="str">
        <f ca="1">+IF(HLOOKUP(AB$6,Logistics!$A$2:$IU$69,52)=0,"",HLOOKUP(AB$6,Logistics!$A$2:$IU$69,52))</f>
        <v/>
      </c>
      <c r="AE55" s="97" t="str">
        <f ca="1">+IF(HLOOKUP(AE$6,Logistics!$A$4:$IU$69,50)=0,"",HLOOKUP(AE$6,Logistics!$A$4:$IU$69,50))</f>
        <v/>
      </c>
      <c r="AF55" s="32" t="str">
        <f ca="1">+IF(HLOOKUP(AE$6,Logistics!$A$3:$IU$69,51)=0,"",HLOOKUP(AE$6,Logistics!$A$3:$IU$69,51))</f>
        <v/>
      </c>
      <c r="AG55" s="98" t="str">
        <f ca="1">+IF(HLOOKUP(AE$6,Logistics!$A$2:$IU$69,52)=0,"",HLOOKUP(AE$6,Logistics!$A$2:$IU$69,52))</f>
        <v/>
      </c>
      <c r="AH55" s="97" t="str">
        <f ca="1">+IF(HLOOKUP(AH$6,Logistics!$A$4:$IU$69,50)=0,"",HLOOKUP(AH$6,Logistics!$A$4:$IU$69,50))</f>
        <v/>
      </c>
      <c r="AI55" s="32" t="str">
        <f ca="1">+IF(HLOOKUP(AH$6,Logistics!$A$3:$IU$69,51)=0,"",HLOOKUP(AH$6,Logistics!$A$3:$IU$69,51))</f>
        <v/>
      </c>
      <c r="AJ55" s="98" t="str">
        <f ca="1">+IF(HLOOKUP(AH$6,Logistics!$A$2:$IU$69,52)=0,"",HLOOKUP(AH$6,Logistics!$A$2:$IU$69,52))</f>
        <v/>
      </c>
      <c r="AK55" s="38"/>
      <c r="AL55" s="38"/>
      <c r="AM55" s="38"/>
      <c r="AN55" s="38"/>
      <c r="AO55" s="38"/>
      <c r="AP55" s="38"/>
      <c r="AQ55" s="38"/>
      <c r="AR55" s="38"/>
      <c r="AS55" s="38"/>
      <c r="AT55" s="38"/>
      <c r="AU55" s="38"/>
      <c r="AV55" s="38"/>
      <c r="AW55" s="38"/>
      <c r="AX55" s="38"/>
      <c r="AY55" s="38"/>
      <c r="AZ55" s="38"/>
      <c r="BA55" s="38"/>
      <c r="BB55" s="38"/>
      <c r="BC55" s="38"/>
      <c r="BD55" s="38"/>
      <c r="BE55" s="38"/>
    </row>
    <row r="56" spans="1:57" s="39" customFormat="1" ht="15" customHeight="1">
      <c r="A56" s="258" t="str">
        <f ca="1">+IF(HLOOKUP(A$6,Logistics!$A$4:$IU$69,51)=0,"",HLOOKUP(A$6,Logistics!$A$4:$IU$69,51))</f>
        <v/>
      </c>
      <c r="B56" s="259" t="str">
        <f ca="1">+IF(HLOOKUP(A$6,Logistics!$A$3:$IU$69,52)=0,"",HLOOKUP(A$6,Logistics!$A$3:$IU$69,52))</f>
        <v/>
      </c>
      <c r="C56" s="274" t="str">
        <f ca="1">+IF(HLOOKUP(A$6,Logistics!$A$2:$IU$69,53)=0,"",HLOOKUP(A$6,Logistics!$A$2:$IU$69,53))</f>
        <v/>
      </c>
      <c r="D56" s="258" t="str">
        <f ca="1">+IF(HLOOKUP(D$6,Logistics!$A$4:$IU$69,51)=0,"",HLOOKUP(D$6,Logistics!$A$4:$IU$69,51))</f>
        <v/>
      </c>
      <c r="E56" s="259" t="str">
        <f ca="1">+IF(HLOOKUP(D$6,Logistics!$A$3:$IU$69,52)=0,"",HLOOKUP(D$6,Logistics!$A$3:$IU$69,52))</f>
        <v/>
      </c>
      <c r="F56" s="274" t="str">
        <f ca="1">+IF(HLOOKUP(D$6,Logistics!$A$2:$IU$69,53)=0,"",HLOOKUP(D$6,Logistics!$A$2:$IU$69,53))</f>
        <v/>
      </c>
      <c r="G56" s="258" t="str">
        <f ca="1">+IF(HLOOKUP(G$6,Logistics!$A$4:$IU$69,51)=0,"",HLOOKUP(G$6,Logistics!$A$4:$IU$69,51))</f>
        <v/>
      </c>
      <c r="H56" s="259" t="str">
        <f ca="1">+IF(HLOOKUP(G$6,Logistics!$A$3:$IU$69,52)=0,"",HLOOKUP(G$6,Logistics!$A$3:$IU$69,52))</f>
        <v/>
      </c>
      <c r="I56" s="274" t="str">
        <f ca="1">+IF(HLOOKUP(G$6,Logistics!$A$2:$IU$69,53)=0,"",HLOOKUP(G$6,Logistics!$A$2:$IU$69,53))</f>
        <v/>
      </c>
      <c r="J56" s="258" t="str">
        <f ca="1">+IF(HLOOKUP(J$6,Logistics!$A$4:$IU$69,51)=0,"",HLOOKUP(J$6,Logistics!$A$4:$IU$69,51))</f>
        <v/>
      </c>
      <c r="K56" s="259" t="str">
        <f ca="1">+IF(HLOOKUP(J$6,Logistics!$A$3:$IU$69,52)=0,"",HLOOKUP(J$6,Logistics!$A$3:$IU$69,52))</f>
        <v/>
      </c>
      <c r="L56" s="274" t="str">
        <f ca="1">+IF(HLOOKUP(J$6,Logistics!$A$2:$IU$69,53)=0,"",HLOOKUP(J$6,Logistics!$A$2:$IU$69,53))</f>
        <v/>
      </c>
      <c r="M56" s="258" t="str">
        <f ca="1">+IF(HLOOKUP(M$6,Logistics!$A$4:$IU$69,51)=0,"",HLOOKUP(M$6,Logistics!$A$4:$IU$69,51))</f>
        <v/>
      </c>
      <c r="N56" s="259" t="str">
        <f ca="1">+IF(HLOOKUP(M$6,Logistics!$A$3:$IU$69,52)=0,"",HLOOKUP(M$6,Logistics!$A$3:$IU$69,52))</f>
        <v/>
      </c>
      <c r="O56" s="274" t="str">
        <f ca="1">+IF(HLOOKUP(M$6,Logistics!$A$2:$IU$69,53)=0,"",HLOOKUP(M$6,Logistics!$A$2:$IU$69,53))</f>
        <v/>
      </c>
      <c r="P56" s="258" t="str">
        <f ca="1">+IF(HLOOKUP(P$6,Logistics!$A$4:$IU$69,51)=0,"",HLOOKUP(P$6,Logistics!$A$4:$IU$69,51))</f>
        <v/>
      </c>
      <c r="Q56" s="259" t="str">
        <f ca="1">+IF(HLOOKUP(P$6,Logistics!$A$3:$IU$69,52)=0,"",HLOOKUP(P$6,Logistics!$A$3:$IU$69,52))</f>
        <v/>
      </c>
      <c r="R56" s="275" t="str">
        <f ca="1">+IF(HLOOKUP(P$6,Logistics!$A$2:$IU$69,53)=0,"",HLOOKUP(P$6,Logistics!$A$2:$IU$69,53))</f>
        <v/>
      </c>
      <c r="S56" s="97" t="str">
        <f ca="1">+IF(HLOOKUP(S$6,Logistics!$A$4:$IU$69,51)=0,"",HLOOKUP(S$6,Logistics!$A$4:$IU$69,51))</f>
        <v/>
      </c>
      <c r="T56" s="32" t="str">
        <f ca="1">+IF(HLOOKUP(S$6,Logistics!$A$3:$IU$69,52)=0,"",HLOOKUP(S$6,Logistics!$A$3:$IU$69,52))</f>
        <v/>
      </c>
      <c r="U56" s="217" t="str">
        <f ca="1">+IF(HLOOKUP(S$6,Logistics!$A$2:$IU$69,53)=0,"",HLOOKUP(S$6,Logistics!$A$2:$IU$69,53))</f>
        <v/>
      </c>
      <c r="V56" s="97" t="str">
        <f ca="1">+IF(HLOOKUP(V$6,Logistics!$A$4:$IU$69,51)=0,"",HLOOKUP(V$6,Logistics!$A$4:$IU$69,51))</f>
        <v/>
      </c>
      <c r="W56" s="32" t="str">
        <f ca="1">+IF(HLOOKUP(V$6,Logistics!$A$3:$IU$69,52)=0,"",HLOOKUP(V$6,Logistics!$A$3:$IU$69,52))</f>
        <v/>
      </c>
      <c r="X56" s="217" t="str">
        <f ca="1">+IF(HLOOKUP(V$6,Logistics!$A$2:$IU$69,53)=0,"",HLOOKUP(V$6,Logistics!$A$2:$IU$69,53))</f>
        <v/>
      </c>
      <c r="Y56" s="97" t="str">
        <f ca="1">+IF(HLOOKUP(Y$6,Logistics!$A$4:$IU$69,51)=0,"",HLOOKUP(Y$6,Logistics!$A$4:$IU$69,51))</f>
        <v/>
      </c>
      <c r="Z56" s="32" t="str">
        <f ca="1">+IF(HLOOKUP(Y$6,Logistics!$A$3:$IU$69,52)=0,"",HLOOKUP(Y$6,Logistics!$A$3:$IU$69,52))</f>
        <v/>
      </c>
      <c r="AA56" s="217" t="str">
        <f ca="1">+IF(HLOOKUP(Y$6,Logistics!$A$2:$IU$69,53)=0,"",HLOOKUP(Y$6,Logistics!$A$2:$IU$69,53))</f>
        <v/>
      </c>
      <c r="AB56" s="97" t="str">
        <f ca="1">+IF(HLOOKUP(AB$6,Logistics!$A$4:$IU$69,51)=0,"",HLOOKUP(AB$6,Logistics!$A$4:$IU$69,51))</f>
        <v/>
      </c>
      <c r="AC56" s="32" t="str">
        <f ca="1">+IF(HLOOKUP(AB$6,Logistics!$A$3:$IU$69,52)=0,"",HLOOKUP(AB$6,Logistics!$A$3:$IU$69,52))</f>
        <v/>
      </c>
      <c r="AD56" s="217" t="str">
        <f ca="1">+IF(HLOOKUP(AB$6,Logistics!$A$2:$IU$69,53)=0,"",HLOOKUP(AB$6,Logistics!$A$2:$IU$69,53))</f>
        <v/>
      </c>
      <c r="AE56" s="97" t="str">
        <f ca="1">+IF(HLOOKUP(AE$6,Logistics!$A$4:$IU$69,51)=0,"",HLOOKUP(AE$6,Logistics!$A$4:$IU$69,51))</f>
        <v/>
      </c>
      <c r="AF56" s="32" t="str">
        <f ca="1">+IF(HLOOKUP(AE$6,Logistics!$A$3:$IU$69,52)=0,"",HLOOKUP(AE$6,Logistics!$A$3:$IU$69,52))</f>
        <v/>
      </c>
      <c r="AG56" s="217" t="str">
        <f ca="1">+IF(HLOOKUP(AE$6,Logistics!$A$2:$IU$69,53)=0,"",HLOOKUP(AE$6,Logistics!$A$2:$IU$69,53))</f>
        <v/>
      </c>
      <c r="AH56" s="97" t="str">
        <f ca="1">+IF(HLOOKUP(AH$6,Logistics!$A$4:$IU$69,51)=0,"",HLOOKUP(AH$6,Logistics!$A$4:$IU$69,51))</f>
        <v/>
      </c>
      <c r="AI56" s="32" t="str">
        <f ca="1">+IF(HLOOKUP(AH$6,Logistics!$A$3:$IU$69,52)=0,"",HLOOKUP(AH$6,Logistics!$A$3:$IU$69,52))</f>
        <v/>
      </c>
      <c r="AJ56" s="217" t="str">
        <f ca="1">+IF(HLOOKUP(AH$6,Logistics!$A$2:$IU$69,53)=0,"",HLOOKUP(AH$6,Logistics!$A$2:$IU$69,53))</f>
        <v/>
      </c>
      <c r="AK56" s="38"/>
      <c r="AL56" s="38"/>
      <c r="AM56" s="38"/>
      <c r="AN56" s="38"/>
      <c r="AO56" s="38"/>
      <c r="AP56" s="38"/>
      <c r="AQ56" s="38"/>
      <c r="AR56" s="38"/>
      <c r="AS56" s="38"/>
      <c r="AT56" s="38"/>
      <c r="AU56" s="38"/>
      <c r="AV56" s="38"/>
      <c r="AW56" s="38"/>
      <c r="AX56" s="38"/>
      <c r="AY56" s="38"/>
      <c r="AZ56" s="38"/>
      <c r="BA56" s="38"/>
      <c r="BB56" s="38"/>
      <c r="BC56" s="38"/>
      <c r="BD56" s="38"/>
      <c r="BE56" s="38"/>
    </row>
    <row r="57" spans="1:57" s="262" customFormat="1" ht="15" customHeight="1">
      <c r="A57" s="271" t="str">
        <f ca="1">+IF(HLOOKUP(A$6,Logistics!$A$4:$IU$69,52)=0,"",HLOOKUP(A$6,Logistics!$A$4:$IU$69,52))</f>
        <v/>
      </c>
      <c r="B57" s="272" t="str">
        <f ca="1">+IF(HLOOKUP(A$6,Logistics!$A$3:$IU$69,53)=0,"",HLOOKUP(A$6,Logistics!$A$3:$IU$69,53))</f>
        <v/>
      </c>
      <c r="C57" s="273" t="str">
        <f ca="1">+IF(HLOOKUP(A$6,Logistics!$A$2:$IU$69,54)=0,"",HLOOKUP(A$6,Logistics!$A$2:$IU$69,54))</f>
        <v/>
      </c>
      <c r="D57" s="271" t="str">
        <f ca="1">+IF(HLOOKUP(D$6,Logistics!$A$4:$IU$69,52)=0,"",HLOOKUP(D$6,Logistics!$A$4:$IU$69,52))</f>
        <v/>
      </c>
      <c r="E57" s="272" t="str">
        <f ca="1">+IF(HLOOKUP(D$6,Logistics!$A$3:$IU$69,53)=0,"",HLOOKUP(D$6,Logistics!$A$3:$IU$69,53))</f>
        <v/>
      </c>
      <c r="F57" s="273" t="str">
        <f ca="1">+IF(HLOOKUP(D$6,Logistics!$A$2:$IU$69,54)=0,"",HLOOKUP(D$6,Logistics!$A$2:$IU$69,54))</f>
        <v/>
      </c>
      <c r="G57" s="271" t="str">
        <f ca="1">+IF(HLOOKUP(G$6,Logistics!$A$4:$IU$69,52)=0,"",HLOOKUP(G$6,Logistics!$A$4:$IU$69,52))</f>
        <v/>
      </c>
      <c r="H57" s="272" t="str">
        <f ca="1">+IF(HLOOKUP(G$6,Logistics!$A$3:$IU$69,53)=0,"",HLOOKUP(G$6,Logistics!$A$3:$IU$69,53))</f>
        <v/>
      </c>
      <c r="I57" s="273" t="str">
        <f ca="1">+IF(HLOOKUP(G$6,Logistics!$A$2:$IU$69,54)=0,"",HLOOKUP(G$6,Logistics!$A$2:$IU$69,54))</f>
        <v/>
      </c>
      <c r="J57" s="271" t="str">
        <f ca="1">+IF(HLOOKUP(J$6,Logistics!$A$4:$IU$69,52)=0,"",HLOOKUP(J$6,Logistics!$A$4:$IU$69,52))</f>
        <v/>
      </c>
      <c r="K57" s="272" t="str">
        <f ca="1">+IF(HLOOKUP(J$6,Logistics!$A$3:$IU$69,53)=0,"",HLOOKUP(J$6,Logistics!$A$3:$IU$69,53))</f>
        <v/>
      </c>
      <c r="L57" s="273" t="str">
        <f ca="1">+IF(HLOOKUP(J$6,Logistics!$A$2:$IU$69,54)=0,"",HLOOKUP(J$6,Logistics!$A$2:$IU$69,54))</f>
        <v/>
      </c>
      <c r="M57" s="271" t="str">
        <f ca="1">+IF(HLOOKUP(M$6,Logistics!$A$4:$IU$69,52)=0,"",HLOOKUP(M$6,Logistics!$A$4:$IU$69,52))</f>
        <v/>
      </c>
      <c r="N57" s="272" t="str">
        <f ca="1">+IF(HLOOKUP(M$6,Logistics!$A$3:$IU$69,53)=0,"",HLOOKUP(M$6,Logistics!$A$3:$IU$69,53))</f>
        <v/>
      </c>
      <c r="O57" s="273" t="str">
        <f ca="1">+IF(HLOOKUP(M$6,Logistics!$A$2:$IU$69,54)=0,"",HLOOKUP(M$6,Logistics!$A$2:$IU$69,54))</f>
        <v/>
      </c>
      <c r="P57" s="271" t="str">
        <f ca="1">+IF(HLOOKUP(P$6,Logistics!$A$4:$IU$69,52)=0,"",HLOOKUP(P$6,Logistics!$A$4:$IU$69,52))</f>
        <v/>
      </c>
      <c r="Q57" s="272" t="str">
        <f ca="1">+IF(HLOOKUP(P$6,Logistics!$A$3:$IU$69,53)=0,"",HLOOKUP(P$6,Logistics!$A$3:$IU$69,53))</f>
        <v/>
      </c>
      <c r="R57" s="273" t="str">
        <f ca="1">+IF(HLOOKUP(P$6,Logistics!$A$2:$IU$69,54)=0,"",HLOOKUP(P$6,Logistics!$A$2:$IU$69,54))</f>
        <v/>
      </c>
      <c r="S57" s="258" t="str">
        <f ca="1">+IF(HLOOKUP(S$6,Logistics!$A$4:$IU$69,52)=0,"",HLOOKUP(S$6,Logistics!$A$4:$IU$69,52))</f>
        <v/>
      </c>
      <c r="T57" s="259" t="str">
        <f ca="1">+IF(HLOOKUP(S$6,Logistics!$A$3:$IU$69,53)=0,"",HLOOKUP(S$6,Logistics!$A$3:$IU$69,53))</f>
        <v/>
      </c>
      <c r="U57" s="260" t="str">
        <f ca="1">+IF(HLOOKUP(S$6,Logistics!$A$2:$IU$69,54)=0,"",HLOOKUP(S$6,Logistics!$A$2:$IU$69,54))</f>
        <v/>
      </c>
      <c r="V57" s="258" t="str">
        <f ca="1">+IF(HLOOKUP(V$6,Logistics!$A$4:$IU$69,52)=0,"",HLOOKUP(V$6,Logistics!$A$4:$IU$69,52))</f>
        <v/>
      </c>
      <c r="W57" s="259" t="str">
        <f ca="1">+IF(HLOOKUP(V$6,Logistics!$A$3:$IU$69,53)=0,"",HLOOKUP(V$6,Logistics!$A$3:$IU$69,53))</f>
        <v/>
      </c>
      <c r="X57" s="260" t="str">
        <f ca="1">+IF(HLOOKUP(V$6,Logistics!$A$2:$IU$69,54)=0,"",HLOOKUP(V$6,Logistics!$A$2:$IU$69,54))</f>
        <v/>
      </c>
      <c r="Y57" s="258" t="str">
        <f ca="1">+IF(HLOOKUP(Y$6,Logistics!$A$4:$IU$69,52)=0,"",HLOOKUP(Y$6,Logistics!$A$4:$IU$69,52))</f>
        <v/>
      </c>
      <c r="Z57" s="259" t="str">
        <f ca="1">+IF(HLOOKUP(Y$6,Logistics!$A$3:$IU$69,53)=0,"",HLOOKUP(Y$6,Logistics!$A$3:$IU$69,53))</f>
        <v/>
      </c>
      <c r="AA57" s="260" t="str">
        <f ca="1">+IF(HLOOKUP(Y$6,Logistics!$A$2:$IU$69,54)=0,"",HLOOKUP(Y$6,Logistics!$A$2:$IU$69,54))</f>
        <v/>
      </c>
      <c r="AB57" s="258" t="str">
        <f ca="1">+IF(HLOOKUP(AB$6,Logistics!$A$4:$IU$69,52)=0,"",HLOOKUP(AB$6,Logistics!$A$4:$IU$69,52))</f>
        <v/>
      </c>
      <c r="AC57" s="259" t="str">
        <f ca="1">+IF(HLOOKUP(AB$6,Logistics!$A$3:$IU$69,53)=0,"",HLOOKUP(AB$6,Logistics!$A$3:$IU$69,53))</f>
        <v/>
      </c>
      <c r="AD57" s="260" t="str">
        <f ca="1">+IF(HLOOKUP(AB$6,Logistics!$A$2:$IU$69,54)=0,"",HLOOKUP(AB$6,Logistics!$A$2:$IU$69,54))</f>
        <v/>
      </c>
      <c r="AE57" s="258" t="str">
        <f ca="1">+IF(HLOOKUP(AE$6,Logistics!$A$4:$IU$69,52)=0,"",HLOOKUP(AE$6,Logistics!$A$4:$IU$69,52))</f>
        <v/>
      </c>
      <c r="AF57" s="259" t="str">
        <f ca="1">+IF(HLOOKUP(AE$6,Logistics!$A$3:$IU$69,53)=0,"",HLOOKUP(AE$6,Logistics!$A$3:$IU$69,53))</f>
        <v/>
      </c>
      <c r="AG57" s="260" t="str">
        <f ca="1">+IF(HLOOKUP(AE$6,Logistics!$A$2:$IU$69,54)=0,"",HLOOKUP(AE$6,Logistics!$A$2:$IU$69,54))</f>
        <v/>
      </c>
      <c r="AH57" s="258" t="str">
        <f ca="1">+IF(HLOOKUP(AH$6,Logistics!$A$4:$IU$69,52)=0,"",HLOOKUP(AH$6,Logistics!$A$4:$IU$69,52))</f>
        <v/>
      </c>
      <c r="AI57" s="259" t="str">
        <f ca="1">+IF(HLOOKUP(AH$6,Logistics!$A$3:$IU$69,53)=0,"",HLOOKUP(AH$6,Logistics!$A$3:$IU$69,53))</f>
        <v/>
      </c>
      <c r="AJ57" s="260" t="str">
        <f ca="1">+IF(HLOOKUP(AH$6,Logistics!$A$2:$IU$69,54)=0,"",HLOOKUP(AH$6,Logistics!$A$2:$IU$69,54))</f>
        <v/>
      </c>
      <c r="AK57" s="261"/>
      <c r="AL57" s="261"/>
      <c r="AM57" s="261"/>
      <c r="AN57" s="261"/>
      <c r="AO57" s="261"/>
      <c r="AP57" s="261"/>
      <c r="AQ57" s="261"/>
      <c r="AR57" s="261"/>
      <c r="AS57" s="261"/>
      <c r="AT57" s="261"/>
      <c r="AU57" s="261"/>
      <c r="AV57" s="261"/>
      <c r="AW57" s="261"/>
      <c r="AX57" s="261"/>
      <c r="AY57" s="261"/>
      <c r="AZ57" s="261"/>
      <c r="BA57" s="261"/>
      <c r="BB57" s="261"/>
      <c r="BC57" s="261"/>
      <c r="BD57" s="261"/>
      <c r="BE57" s="261"/>
    </row>
    <row r="58" spans="1:57" s="39" customFormat="1" ht="15" customHeight="1">
      <c r="A58" s="97" t="str">
        <f ca="1">+IF(HLOOKUP(A$6,Logistics!$A$4:$IU$69,53)=0,"",HLOOKUP(A$6,Logistics!$A$4:$IU$69,53))</f>
        <v/>
      </c>
      <c r="B58" s="32" t="str">
        <f ca="1">+IF(HLOOKUP(A$6,Logistics!$A$3:$IU$69,54)=0,"",HLOOKUP(A$6,Logistics!$A$3:$IU$69,54))</f>
        <v/>
      </c>
      <c r="C58" s="98" t="str">
        <f ca="1">+IF(HLOOKUP(A$6,Logistics!$A$2:$IU$69,55)=0,"",HLOOKUP(A$6,Logistics!$A$2:$IU$69,55))</f>
        <v/>
      </c>
      <c r="D58" s="97" t="str">
        <f ca="1">+IF(HLOOKUP(D$6,Logistics!$A$4:$IU$69,53)=0,"",HLOOKUP(D$6,Logistics!$A$4:$IU$69,53))</f>
        <v/>
      </c>
      <c r="E58" s="32" t="str">
        <f ca="1">+IF(HLOOKUP(D$6,Logistics!$A$3:$IU$69,54)=0,"",HLOOKUP(D$6,Logistics!$A$3:$IU$69,54))</f>
        <v/>
      </c>
      <c r="F58" s="98" t="str">
        <f ca="1">+IF(HLOOKUP(D$6,Logistics!$A$2:$IU$69,55)=0,"",HLOOKUP(D$6,Logistics!$A$2:$IU$69,55))</f>
        <v/>
      </c>
      <c r="G58" s="97" t="str">
        <f ca="1">+IF(HLOOKUP(G$6,Logistics!$A$4:$IU$69,53)=0,"",HLOOKUP(G$6,Logistics!$A$4:$IU$69,53))</f>
        <v/>
      </c>
      <c r="H58" s="32" t="str">
        <f ca="1">+IF(HLOOKUP(G$6,Logistics!$A$3:$IU$69,54)=0,"",HLOOKUP(G$6,Logistics!$A$3:$IU$69,54))</f>
        <v/>
      </c>
      <c r="I58" s="98" t="str">
        <f ca="1">+IF(HLOOKUP(G$6,Logistics!$A$2:$IU$69,55)=0,"",HLOOKUP(G$6,Logistics!$A$2:$IU$69,55))</f>
        <v/>
      </c>
      <c r="J58" s="97" t="str">
        <f ca="1">+IF(HLOOKUP(J$6,Logistics!$A$4:$IU$69,53)=0,"",HLOOKUP(J$6,Logistics!$A$4:$IU$69,53))</f>
        <v/>
      </c>
      <c r="K58" s="32" t="str">
        <f ca="1">+IF(HLOOKUP(J$6,Logistics!$A$3:$IU$69,54)=0,"",HLOOKUP(J$6,Logistics!$A$3:$IU$69,54))</f>
        <v/>
      </c>
      <c r="L58" s="98" t="str">
        <f ca="1">+IF(HLOOKUP(J$6,Logistics!$A$2:$IU$69,55)=0,"",HLOOKUP(J$6,Logistics!$A$2:$IU$69,55))</f>
        <v/>
      </c>
      <c r="M58" s="97" t="str">
        <f ca="1">+IF(HLOOKUP(M$6,Logistics!$A$4:$IU$69,53)=0,"",HLOOKUP(M$6,Logistics!$A$4:$IU$69,53))</f>
        <v/>
      </c>
      <c r="N58" s="32" t="str">
        <f ca="1">+IF(HLOOKUP(M$6,Logistics!$A$3:$IU$69,54)=0,"",HLOOKUP(M$6,Logistics!$A$3:$IU$69,54))</f>
        <v/>
      </c>
      <c r="O58" s="98" t="str">
        <f ca="1">+IF(HLOOKUP(M$6,Logistics!$A$2:$IU$69,55)=0,"",HLOOKUP(M$6,Logistics!$A$2:$IU$69,55))</f>
        <v/>
      </c>
      <c r="P58" s="97" t="str">
        <f ca="1">+IF(HLOOKUP(P$6,Logistics!$A$4:$IU$69,53)=0,"",HLOOKUP(P$6,Logistics!$A$4:$IU$69,53))</f>
        <v/>
      </c>
      <c r="Q58" s="32" t="str">
        <f ca="1">+IF(HLOOKUP(P$6,Logistics!$A$3:$IU$69,54)=0,"",HLOOKUP(P$6,Logistics!$A$3:$IU$69,54))</f>
        <v/>
      </c>
      <c r="R58" s="98" t="str">
        <f ca="1">+IF(HLOOKUP(P$6,Logistics!$A$2:$IU$69,55)=0,"",HLOOKUP(P$6,Logistics!$A$2:$IU$69,55))</f>
        <v/>
      </c>
      <c r="S58" s="97" t="str">
        <f ca="1">+IF(HLOOKUP(S$6,Logistics!$A$4:$IU$69,53)=0,"",HLOOKUP(S$6,Logistics!$A$4:$IU$69,53))</f>
        <v/>
      </c>
      <c r="T58" s="32" t="str">
        <f ca="1">+IF(HLOOKUP(S$6,Logistics!$A$3:$IU$69,54)=0,"",HLOOKUP(S$6,Logistics!$A$3:$IU$69,54))</f>
        <v/>
      </c>
      <c r="U58" s="98" t="str">
        <f ca="1">+IF(HLOOKUP(S$6,Logistics!$A$2:$IU$69,55)=0,"",HLOOKUP(S$6,Logistics!$A$2:$IU$69,55))</f>
        <v/>
      </c>
      <c r="V58" s="97" t="str">
        <f ca="1">+IF(HLOOKUP(V$6,Logistics!$A$4:$IU$69,53)=0,"",HLOOKUP(V$6,Logistics!$A$4:$IU$69,53))</f>
        <v/>
      </c>
      <c r="W58" s="32" t="str">
        <f ca="1">+IF(HLOOKUP(V$6,Logistics!$A$3:$IU$69,54)=0,"",HLOOKUP(V$6,Logistics!$A$3:$IU$69,54))</f>
        <v/>
      </c>
      <c r="X58" s="98" t="str">
        <f ca="1">+IF(HLOOKUP(V$6,Logistics!$A$2:$IU$69,55)=0,"",HLOOKUP(V$6,Logistics!$A$2:$IU$69,55))</f>
        <v/>
      </c>
      <c r="Y58" s="97" t="str">
        <f ca="1">+IF(HLOOKUP(Y$6,Logistics!$A$4:$IU$69,53)=0,"",HLOOKUP(Y$6,Logistics!$A$4:$IU$69,53))</f>
        <v/>
      </c>
      <c r="Z58" s="32" t="str">
        <f ca="1">+IF(HLOOKUP(Y$6,Logistics!$A$3:$IU$69,54)=0,"",HLOOKUP(Y$6,Logistics!$A$3:$IU$69,54))</f>
        <v/>
      </c>
      <c r="AA58" s="98" t="str">
        <f ca="1">+IF(HLOOKUP(Y$6,Logistics!$A$2:$IU$69,55)=0,"",HLOOKUP(Y$6,Logistics!$A$2:$IU$69,55))</f>
        <v/>
      </c>
      <c r="AB58" s="97" t="str">
        <f ca="1">+IF(HLOOKUP(AB$6,Logistics!$A$4:$IU$69,53)=0,"",HLOOKUP(AB$6,Logistics!$A$4:$IU$69,53))</f>
        <v/>
      </c>
      <c r="AC58" s="32" t="str">
        <f ca="1">+IF(HLOOKUP(AB$6,Logistics!$A$3:$IU$69,54)=0,"",HLOOKUP(AB$6,Logistics!$A$3:$IU$69,54))</f>
        <v/>
      </c>
      <c r="AD58" s="98" t="str">
        <f ca="1">+IF(HLOOKUP(AB$6,Logistics!$A$2:$IU$69,55)=0,"",HLOOKUP(AB$6,Logistics!$A$2:$IU$69,55))</f>
        <v/>
      </c>
      <c r="AE58" s="97" t="str">
        <f ca="1">+IF(HLOOKUP(AE$6,Logistics!$A$4:$IU$69,53)=0,"",HLOOKUP(AE$6,Logistics!$A$4:$IU$69,53))</f>
        <v/>
      </c>
      <c r="AF58" s="32" t="str">
        <f ca="1">+IF(HLOOKUP(AE$6,Logistics!$A$3:$IU$69,54)=0,"",HLOOKUP(AE$6,Logistics!$A$3:$IU$69,54))</f>
        <v/>
      </c>
      <c r="AG58" s="98" t="str">
        <f ca="1">+IF(HLOOKUP(AE$6,Logistics!$A$2:$IU$69,55)=0,"",HLOOKUP(AE$6,Logistics!$A$2:$IU$69,55))</f>
        <v/>
      </c>
      <c r="AH58" s="97" t="str">
        <f ca="1">+IF(HLOOKUP(AH$6,Logistics!$A$4:$IU$69,53)=0,"",HLOOKUP(AH$6,Logistics!$A$4:$IU$69,53))</f>
        <v/>
      </c>
      <c r="AI58" s="32" t="str">
        <f ca="1">+IF(HLOOKUP(AH$6,Logistics!$A$3:$IU$69,54)=0,"",HLOOKUP(AH$6,Logistics!$A$3:$IU$69,54))</f>
        <v/>
      </c>
      <c r="AJ58" s="98" t="str">
        <f ca="1">+IF(HLOOKUP(AH$6,Logistics!$A$2:$IU$69,55)=0,"",HLOOKUP(AH$6,Logistics!$A$2:$IU$69,55))</f>
        <v/>
      </c>
      <c r="AK58" s="38"/>
      <c r="AL58" s="38"/>
      <c r="AM58" s="38"/>
      <c r="AN58" s="38"/>
      <c r="AO58" s="38"/>
      <c r="AP58" s="38"/>
      <c r="AQ58" s="38"/>
      <c r="AR58" s="38"/>
      <c r="AS58" s="38"/>
      <c r="AT58" s="38"/>
      <c r="AU58" s="38"/>
      <c r="AV58" s="38"/>
      <c r="AW58" s="38"/>
      <c r="AX58" s="38"/>
      <c r="AY58" s="38"/>
      <c r="AZ58" s="38"/>
      <c r="BA58" s="38"/>
      <c r="BB58" s="38"/>
      <c r="BC58" s="38"/>
      <c r="BD58" s="38"/>
      <c r="BE58" s="38"/>
    </row>
    <row r="59" spans="1:57" s="39" customFormat="1" ht="15" customHeight="1">
      <c r="A59" s="97" t="str">
        <f ca="1">+IF(HLOOKUP(A$6,Logistics!$A$4:$IU$69,54)=0,"",HLOOKUP(A$6,Logistics!$A$4:$IU$69,54))</f>
        <v/>
      </c>
      <c r="B59" s="32" t="str">
        <f ca="1">+IF(HLOOKUP(A$6,Logistics!$A$3:$IU$69,55)=0,"",HLOOKUP(A$6,Logistics!$A$3:$IU$69,55))</f>
        <v/>
      </c>
      <c r="C59" s="98" t="str">
        <f ca="1">+IF(HLOOKUP(A$6,Logistics!$A$2:$IU$69,56)=0,"",HLOOKUP(A$6,Logistics!$A$2:$IU$69,56))</f>
        <v/>
      </c>
      <c r="D59" s="97" t="str">
        <f ca="1">+IF(HLOOKUP(D$6,Logistics!$A$4:$IU$69,54)=0,"",HLOOKUP(D$6,Logistics!$A$4:$IU$69,54))</f>
        <v/>
      </c>
      <c r="E59" s="32" t="str">
        <f ca="1">+IF(HLOOKUP(D$6,Logistics!$A$3:$IU$69,55)=0,"",HLOOKUP(D$6,Logistics!$A$3:$IU$69,55))</f>
        <v/>
      </c>
      <c r="F59" s="98" t="str">
        <f ca="1">+IF(HLOOKUP(D$6,Logistics!$A$2:$IU$69,56)=0,"",HLOOKUP(D$6,Logistics!$A$2:$IU$69,56))</f>
        <v/>
      </c>
      <c r="G59" s="97" t="str">
        <f ca="1">+IF(HLOOKUP(G$6,Logistics!$A$4:$IU$69,54)=0,"",HLOOKUP(G$6,Logistics!$A$4:$IU$69,54))</f>
        <v/>
      </c>
      <c r="H59" s="32" t="str">
        <f ca="1">+IF(HLOOKUP(G$6,Logistics!$A$3:$IU$69,55)=0,"",HLOOKUP(G$6,Logistics!$A$3:$IU$69,55))</f>
        <v/>
      </c>
      <c r="I59" s="98" t="str">
        <f ca="1">+IF(HLOOKUP(G$6,Logistics!$A$2:$IU$69,56)=0,"",HLOOKUP(G$6,Logistics!$A$2:$IU$69,56))</f>
        <v/>
      </c>
      <c r="J59" s="97" t="str">
        <f ca="1">+IF(HLOOKUP(J$6,Logistics!$A$4:$IU$69,54)=0,"",HLOOKUP(J$6,Logistics!$A$4:$IU$69,54))</f>
        <v/>
      </c>
      <c r="K59" s="32" t="str">
        <f ca="1">+IF(HLOOKUP(J$6,Logistics!$A$3:$IU$69,55)=0,"",HLOOKUP(J$6,Logistics!$A$3:$IU$69,55))</f>
        <v/>
      </c>
      <c r="L59" s="98" t="str">
        <f ca="1">+IF(HLOOKUP(J$6,Logistics!$A$2:$IU$69,56)=0,"",HLOOKUP(J$6,Logistics!$A$2:$IU$69,56))</f>
        <v/>
      </c>
      <c r="M59" s="97" t="str">
        <f ca="1">+IF(HLOOKUP(M$6,Logistics!$A$4:$IU$69,54)=0,"",HLOOKUP(M$6,Logistics!$A$4:$IU$69,54))</f>
        <v/>
      </c>
      <c r="N59" s="32" t="str">
        <f ca="1">+IF(HLOOKUP(M$6,Logistics!$A$3:$IU$69,55)=0,"",HLOOKUP(M$6,Logistics!$A$3:$IU$69,55))</f>
        <v/>
      </c>
      <c r="O59" s="98" t="str">
        <f ca="1">+IF(HLOOKUP(M$6,Logistics!$A$2:$IU$69,56)=0,"",HLOOKUP(M$6,Logistics!$A$2:$IU$69,56))</f>
        <v/>
      </c>
      <c r="P59" s="97" t="str">
        <f ca="1">+IF(HLOOKUP(P$6,Logistics!$A$4:$IU$69,54)=0,"",HLOOKUP(P$6,Logistics!$A$4:$IU$69,54))</f>
        <v/>
      </c>
      <c r="Q59" s="32" t="str">
        <f ca="1">+IF(HLOOKUP(P$6,Logistics!$A$3:$IU$69,55)=0,"",HLOOKUP(P$6,Logistics!$A$3:$IU$69,55))</f>
        <v/>
      </c>
      <c r="R59" s="98" t="str">
        <f ca="1">+IF(HLOOKUP(P$6,Logistics!$A$2:$IU$69,56)=0,"",HLOOKUP(P$6,Logistics!$A$2:$IU$69,56))</f>
        <v/>
      </c>
      <c r="S59" s="97" t="str">
        <f ca="1">+IF(HLOOKUP(S$6,Logistics!$A$4:$IU$69,54)=0,"",HLOOKUP(S$6,Logistics!$A$4:$IU$69,54))</f>
        <v/>
      </c>
      <c r="T59" s="32" t="str">
        <f ca="1">+IF(HLOOKUP(S$6,Logistics!$A$3:$IU$69,55)=0,"",HLOOKUP(S$6,Logistics!$A$3:$IU$69,55))</f>
        <v/>
      </c>
      <c r="U59" s="98" t="str">
        <f ca="1">+IF(HLOOKUP(S$6,Logistics!$A$2:$IU$69,56)=0,"",HLOOKUP(S$6,Logistics!$A$2:$IU$69,56))</f>
        <v/>
      </c>
      <c r="V59" s="97" t="str">
        <f ca="1">+IF(HLOOKUP(V$6,Logistics!$A$4:$IU$69,54)=0,"",HLOOKUP(V$6,Logistics!$A$4:$IU$69,54))</f>
        <v/>
      </c>
      <c r="W59" s="32" t="str">
        <f ca="1">+IF(HLOOKUP(V$6,Logistics!$A$3:$IU$69,55)=0,"",HLOOKUP(V$6,Logistics!$A$3:$IU$69,55))</f>
        <v/>
      </c>
      <c r="X59" s="98" t="str">
        <f ca="1">+IF(HLOOKUP(V$6,Logistics!$A$2:$IU$69,56)=0,"",HLOOKUP(V$6,Logistics!$A$2:$IU$69,56))</f>
        <v/>
      </c>
      <c r="Y59" s="97" t="str">
        <f ca="1">+IF(HLOOKUP(Y$6,Logistics!$A$4:$IU$69,54)=0,"",HLOOKUP(Y$6,Logistics!$A$4:$IU$69,54))</f>
        <v/>
      </c>
      <c r="Z59" s="32" t="str">
        <f ca="1">+IF(HLOOKUP(Y$6,Logistics!$A$3:$IU$69,55)=0,"",HLOOKUP(Y$6,Logistics!$A$3:$IU$69,55))</f>
        <v/>
      </c>
      <c r="AA59" s="98" t="str">
        <f ca="1">+IF(HLOOKUP(Y$6,Logistics!$A$2:$IU$69,56)=0,"",HLOOKUP(Y$6,Logistics!$A$2:$IU$69,56))</f>
        <v/>
      </c>
      <c r="AB59" s="97" t="str">
        <f ca="1">+IF(HLOOKUP(AB$6,Logistics!$A$4:$IU$69,54)=0,"",HLOOKUP(AB$6,Logistics!$A$4:$IU$69,54))</f>
        <v/>
      </c>
      <c r="AC59" s="32" t="str">
        <f ca="1">+IF(HLOOKUP(AB$6,Logistics!$A$3:$IU$69,55)=0,"",HLOOKUP(AB$6,Logistics!$A$3:$IU$69,55))</f>
        <v/>
      </c>
      <c r="AD59" s="98" t="str">
        <f ca="1">+IF(HLOOKUP(AB$6,Logistics!$A$2:$IU$69,56)=0,"",HLOOKUP(AB$6,Logistics!$A$2:$IU$69,56))</f>
        <v/>
      </c>
      <c r="AE59" s="97" t="str">
        <f ca="1">+IF(HLOOKUP(AE$6,Logistics!$A$4:$IU$69,54)=0,"",HLOOKUP(AE$6,Logistics!$A$4:$IU$69,54))</f>
        <v/>
      </c>
      <c r="AF59" s="32" t="str">
        <f ca="1">+IF(HLOOKUP(AE$6,Logistics!$A$3:$IU$69,55)=0,"",HLOOKUP(AE$6,Logistics!$A$3:$IU$69,55))</f>
        <v/>
      </c>
      <c r="AG59" s="98" t="str">
        <f ca="1">+IF(HLOOKUP(AE$6,Logistics!$A$2:$IU$69,56)=0,"",HLOOKUP(AE$6,Logistics!$A$2:$IU$69,56))</f>
        <v/>
      </c>
      <c r="AH59" s="97" t="str">
        <f ca="1">+IF(HLOOKUP(AH$6,Logistics!$A$4:$IU$69,54)=0,"",HLOOKUP(AH$6,Logistics!$A$4:$IU$69,54))</f>
        <v/>
      </c>
      <c r="AI59" s="32" t="str">
        <f ca="1">+IF(HLOOKUP(AH$6,Logistics!$A$3:$IU$69,55)=0,"",HLOOKUP(AH$6,Logistics!$A$3:$IU$69,55))</f>
        <v/>
      </c>
      <c r="AJ59" s="98" t="str">
        <f ca="1">+IF(HLOOKUP(AH$6,Logistics!$A$2:$IU$69,56)=0,"",HLOOKUP(AH$6,Logistics!$A$2:$IU$69,56))</f>
        <v/>
      </c>
      <c r="AK59" s="38"/>
      <c r="AL59" s="38"/>
      <c r="AM59" s="38"/>
      <c r="AN59" s="38"/>
      <c r="AO59" s="38"/>
      <c r="AP59" s="38"/>
      <c r="AQ59" s="38"/>
      <c r="AR59" s="38"/>
      <c r="AS59" s="38"/>
      <c r="AT59" s="38"/>
      <c r="AU59" s="38"/>
      <c r="AV59" s="38"/>
      <c r="AW59" s="38"/>
      <c r="AX59" s="38"/>
      <c r="AY59" s="38"/>
      <c r="AZ59" s="38"/>
      <c r="BA59" s="38"/>
      <c r="BB59" s="38"/>
      <c r="BC59" s="38"/>
      <c r="BD59" s="38"/>
      <c r="BE59" s="38"/>
    </row>
    <row r="60" spans="1:57" s="39" customFormat="1" ht="15" customHeight="1">
      <c r="A60" s="97" t="str">
        <f ca="1">+IF(HLOOKUP(A$6,Logistics!$A$4:$IU$69,55)=0,"",HLOOKUP(A$6,Logistics!$A$4:$IU$69,55))</f>
        <v/>
      </c>
      <c r="B60" s="32" t="str">
        <f ca="1">+IF(HLOOKUP(A$6,Logistics!$A$3:$IU$69,56)=0,"",HLOOKUP(A$6,Logistics!$A$3:$IU$69,56))</f>
        <v/>
      </c>
      <c r="C60" s="98" t="str">
        <f ca="1">+IF(HLOOKUP(A$6,Logistics!$A$2:$IU$69,57)=0,"",HLOOKUP(A$6,Logistics!$A$2:$IU$69,57))</f>
        <v/>
      </c>
      <c r="D60" s="97" t="str">
        <f ca="1">+IF(HLOOKUP(D$6,Logistics!$A$4:$IU$69,55)=0,"",HLOOKUP(D$6,Logistics!$A$4:$IU$69,55))</f>
        <v/>
      </c>
      <c r="E60" s="32" t="str">
        <f ca="1">+IF(HLOOKUP(D$6,Logistics!$A$3:$IU$69,56)=0,"",HLOOKUP(D$6,Logistics!$A$3:$IU$69,56))</f>
        <v/>
      </c>
      <c r="F60" s="98" t="str">
        <f ca="1">+IF(HLOOKUP(D$6,Logistics!$A$2:$IU$69,57)=0,"",HLOOKUP(D$6,Logistics!$A$2:$IU$69,57))</f>
        <v/>
      </c>
      <c r="G60" s="97" t="str">
        <f ca="1">+IF(HLOOKUP(G$6,Logistics!$A$4:$IU$69,55)=0,"",HLOOKUP(G$6,Logistics!$A$4:$IU$69,55))</f>
        <v/>
      </c>
      <c r="H60" s="32" t="str">
        <f ca="1">+IF(HLOOKUP(G$6,Logistics!$A$3:$IU$69,56)=0,"",HLOOKUP(G$6,Logistics!$A$3:$IU$69,56))</f>
        <v/>
      </c>
      <c r="I60" s="98" t="str">
        <f ca="1">+IF(HLOOKUP(G$6,Logistics!$A$2:$IU$69,57)=0,"",HLOOKUP(G$6,Logistics!$A$2:$IU$69,57))</f>
        <v/>
      </c>
      <c r="J60" s="97" t="str">
        <f ca="1">+IF(HLOOKUP(J$6,Logistics!$A$4:$IU$69,55)=0,"",HLOOKUP(J$6,Logistics!$A$4:$IU$69,55))</f>
        <v/>
      </c>
      <c r="K60" s="32" t="str">
        <f ca="1">+IF(HLOOKUP(J$6,Logistics!$A$3:$IU$69,56)=0,"",HLOOKUP(J$6,Logistics!$A$3:$IU$69,56))</f>
        <v/>
      </c>
      <c r="L60" s="98" t="str">
        <f ca="1">+IF(HLOOKUP(J$6,Logistics!$A$2:$IU$69,57)=0,"",HLOOKUP(J$6,Logistics!$A$2:$IU$69,57))</f>
        <v/>
      </c>
      <c r="M60" s="97" t="str">
        <f ca="1">+IF(HLOOKUP(M$6,Logistics!$A$4:$IU$69,55)=0,"",HLOOKUP(M$6,Logistics!$A$4:$IU$69,55))</f>
        <v/>
      </c>
      <c r="N60" s="32" t="str">
        <f ca="1">+IF(HLOOKUP(M$6,Logistics!$A$3:$IU$69,56)=0,"",HLOOKUP(M$6,Logistics!$A$3:$IU$69,56))</f>
        <v/>
      </c>
      <c r="O60" s="98" t="str">
        <f ca="1">+IF(HLOOKUP(M$6,Logistics!$A$2:$IU$69,57)=0,"",HLOOKUP(M$6,Logistics!$A$2:$IU$69,57))</f>
        <v/>
      </c>
      <c r="P60" s="97" t="str">
        <f ca="1">+IF(HLOOKUP(P$6,Logistics!$A$4:$IU$69,55)=0,"",HLOOKUP(P$6,Logistics!$A$4:$IU$69,55))</f>
        <v/>
      </c>
      <c r="Q60" s="32" t="str">
        <f ca="1">+IF(HLOOKUP(P$6,Logistics!$A$3:$IU$69,56)=0,"",HLOOKUP(P$6,Logistics!$A$3:$IU$69,56))</f>
        <v/>
      </c>
      <c r="R60" s="98" t="str">
        <f ca="1">+IF(HLOOKUP(P$6,Logistics!$A$2:$IU$69,57)=0,"",HLOOKUP(P$6,Logistics!$A$2:$IU$69,57))</f>
        <v/>
      </c>
      <c r="S60" s="97" t="str">
        <f ca="1">+IF(HLOOKUP(S$6,Logistics!$A$4:$IU$69,55)=0,"",HLOOKUP(S$6,Logistics!$A$4:$IU$69,55))</f>
        <v/>
      </c>
      <c r="T60" s="32" t="str">
        <f ca="1">+IF(HLOOKUP(S$6,Logistics!$A$3:$IU$69,56)=0,"",HLOOKUP(S$6,Logistics!$A$3:$IU$69,56))</f>
        <v/>
      </c>
      <c r="U60" s="98" t="str">
        <f ca="1">+IF(HLOOKUP(S$6,Logistics!$A$2:$IU$69,57)=0,"",HLOOKUP(S$6,Logistics!$A$2:$IU$69,57))</f>
        <v/>
      </c>
      <c r="V60" s="97" t="str">
        <f ca="1">+IF(HLOOKUP(V$6,Logistics!$A$4:$IU$69,55)=0,"",HLOOKUP(V$6,Logistics!$A$4:$IU$69,55))</f>
        <v/>
      </c>
      <c r="W60" s="32" t="str">
        <f ca="1">+IF(HLOOKUP(V$6,Logistics!$A$3:$IU$69,56)=0,"",HLOOKUP(V$6,Logistics!$A$3:$IU$69,56))</f>
        <v/>
      </c>
      <c r="X60" s="98" t="str">
        <f ca="1">+IF(HLOOKUP(V$6,Logistics!$A$2:$IU$69,57)=0,"",HLOOKUP(V$6,Logistics!$A$2:$IU$69,57))</f>
        <v/>
      </c>
      <c r="Y60" s="97" t="str">
        <f ca="1">+IF(HLOOKUP(Y$6,Logistics!$A$4:$IU$69,55)=0,"",HLOOKUP(Y$6,Logistics!$A$4:$IU$69,55))</f>
        <v/>
      </c>
      <c r="Z60" s="32" t="str">
        <f ca="1">+IF(HLOOKUP(Y$6,Logistics!$A$3:$IU$69,56)=0,"",HLOOKUP(Y$6,Logistics!$A$3:$IU$69,56))</f>
        <v/>
      </c>
      <c r="AA60" s="98" t="str">
        <f ca="1">+IF(HLOOKUP(Y$6,Logistics!$A$2:$IU$69,57)=0,"",HLOOKUP(Y$6,Logistics!$A$2:$IU$69,57))</f>
        <v/>
      </c>
      <c r="AB60" s="97" t="str">
        <f ca="1">+IF(HLOOKUP(AB$6,Logistics!$A$4:$IU$69,55)=0,"",HLOOKUP(AB$6,Logistics!$A$4:$IU$69,55))</f>
        <v/>
      </c>
      <c r="AC60" s="32" t="str">
        <f ca="1">+IF(HLOOKUP(AB$6,Logistics!$A$3:$IU$69,56)=0,"",HLOOKUP(AB$6,Logistics!$A$3:$IU$69,56))</f>
        <v/>
      </c>
      <c r="AD60" s="98" t="str">
        <f ca="1">+IF(HLOOKUP(AB$6,Logistics!$A$2:$IU$69,57)=0,"",HLOOKUP(AB$6,Logistics!$A$2:$IU$69,57))</f>
        <v/>
      </c>
      <c r="AE60" s="97" t="str">
        <f ca="1">+IF(HLOOKUP(AE$6,Logistics!$A$4:$IU$69,55)=0,"",HLOOKUP(AE$6,Logistics!$A$4:$IU$69,55))</f>
        <v/>
      </c>
      <c r="AF60" s="32" t="str">
        <f ca="1">+IF(HLOOKUP(AE$6,Logistics!$A$3:$IU$69,56)=0,"",HLOOKUP(AE$6,Logistics!$A$3:$IU$69,56))</f>
        <v/>
      </c>
      <c r="AG60" s="98" t="str">
        <f ca="1">+IF(HLOOKUP(AE$6,Logistics!$A$2:$IU$69,57)=0,"",HLOOKUP(AE$6,Logistics!$A$2:$IU$69,57))</f>
        <v/>
      </c>
      <c r="AH60" s="97" t="str">
        <f ca="1">+IF(HLOOKUP(AH$6,Logistics!$A$4:$IU$69,55)=0,"",HLOOKUP(AH$6,Logistics!$A$4:$IU$69,55))</f>
        <v/>
      </c>
      <c r="AI60" s="32" t="str">
        <f ca="1">+IF(HLOOKUP(AH$6,Logistics!$A$3:$IU$69,56)=0,"",HLOOKUP(AH$6,Logistics!$A$3:$IU$69,56))</f>
        <v/>
      </c>
      <c r="AJ60" s="98" t="str">
        <f ca="1">+IF(HLOOKUP(AH$6,Logistics!$A$2:$IU$69,57)=0,"",HLOOKUP(AH$6,Logistics!$A$2:$IU$69,57))</f>
        <v/>
      </c>
      <c r="AK60" s="38"/>
      <c r="AL60" s="38"/>
      <c r="AM60" s="38"/>
      <c r="AN60" s="38"/>
      <c r="AO60" s="38"/>
      <c r="AP60" s="38"/>
      <c r="AQ60" s="38"/>
      <c r="AR60" s="38"/>
      <c r="AS60" s="38"/>
      <c r="AT60" s="38"/>
      <c r="AU60" s="38"/>
      <c r="AV60" s="38"/>
      <c r="AW60" s="38"/>
      <c r="AX60" s="38"/>
      <c r="AY60" s="38"/>
      <c r="AZ60" s="38"/>
      <c r="BA60" s="38"/>
      <c r="BB60" s="38"/>
      <c r="BC60" s="38"/>
      <c r="BD60" s="38"/>
      <c r="BE60" s="38"/>
    </row>
    <row r="61" spans="1:57" s="39" customFormat="1" ht="15" customHeight="1">
      <c r="A61" s="97" t="str">
        <f ca="1">+IF(HLOOKUP(A$6,Logistics!$A$4:$IU$69,56)=0,"",HLOOKUP(A$6,Logistics!$A$4:$IU$69,56))</f>
        <v/>
      </c>
      <c r="B61" s="32" t="str">
        <f ca="1">+IF(HLOOKUP(A$6,Logistics!$A$3:$IU$69,57)=0,"",HLOOKUP(A$6,Logistics!$A$3:$IU$69,57))</f>
        <v/>
      </c>
      <c r="C61" s="98" t="str">
        <f ca="1">+IF(HLOOKUP(A$6,Logistics!$A$2:$IU$69,58)=0,"",HLOOKUP(A$6,Logistics!$A$2:$IU$69,58))</f>
        <v/>
      </c>
      <c r="D61" s="97" t="str">
        <f ca="1">+IF(HLOOKUP(D$6,Logistics!$A$4:$IU$69,56)=0,"",HLOOKUP(D$6,Logistics!$A$4:$IU$69,56))</f>
        <v/>
      </c>
      <c r="E61" s="32" t="str">
        <f ca="1">+IF(HLOOKUP(D$6,Logistics!$A$3:$IU$69,57)=0,"",HLOOKUP(D$6,Logistics!$A$3:$IU$69,57))</f>
        <v/>
      </c>
      <c r="F61" s="98" t="str">
        <f ca="1">+IF(HLOOKUP(D$6,Logistics!$A$2:$IU$69,58)=0,"",HLOOKUP(D$6,Logistics!$A$2:$IU$69,58))</f>
        <v/>
      </c>
      <c r="G61" s="97" t="str">
        <f ca="1">+IF(HLOOKUP(G$6,Logistics!$A$4:$IU$69,56)=0,"",HLOOKUP(G$6,Logistics!$A$4:$IU$69,56))</f>
        <v/>
      </c>
      <c r="H61" s="32" t="str">
        <f ca="1">+IF(HLOOKUP(G$6,Logistics!$A$3:$IU$69,57)=0,"",HLOOKUP(G$6,Logistics!$A$3:$IU$69,57))</f>
        <v/>
      </c>
      <c r="I61" s="98" t="str">
        <f ca="1">+IF(HLOOKUP(G$6,Logistics!$A$2:$IU$69,58)=0,"",HLOOKUP(G$6,Logistics!$A$2:$IU$69,58))</f>
        <v/>
      </c>
      <c r="J61" s="97" t="str">
        <f ca="1">+IF(HLOOKUP(J$6,Logistics!$A$4:$IU$69,56)=0,"",HLOOKUP(J$6,Logistics!$A$4:$IU$69,56))</f>
        <v/>
      </c>
      <c r="K61" s="32" t="str">
        <f ca="1">+IF(HLOOKUP(J$6,Logistics!$A$3:$IU$69,57)=0,"",HLOOKUP(J$6,Logistics!$A$3:$IU$69,57))</f>
        <v/>
      </c>
      <c r="L61" s="98" t="str">
        <f ca="1">+IF(HLOOKUP(J$6,Logistics!$A$2:$IU$69,58)=0,"",HLOOKUP(J$6,Logistics!$A$2:$IU$69,58))</f>
        <v/>
      </c>
      <c r="M61" s="97" t="str">
        <f ca="1">+IF(HLOOKUP(M$6,Logistics!$A$4:$IU$69,56)=0,"",HLOOKUP(M$6,Logistics!$A$4:$IU$69,56))</f>
        <v/>
      </c>
      <c r="N61" s="32" t="str">
        <f ca="1">+IF(HLOOKUP(M$6,Logistics!$A$3:$IU$69,57)=0,"",HLOOKUP(M$6,Logistics!$A$3:$IU$69,57))</f>
        <v/>
      </c>
      <c r="O61" s="98" t="str">
        <f ca="1">+IF(HLOOKUP(M$6,Logistics!$A$2:$IU$69,58)=0,"",HLOOKUP(M$6,Logistics!$A$2:$IU$69,58))</f>
        <v/>
      </c>
      <c r="P61" s="97" t="str">
        <f ca="1">+IF(HLOOKUP(P$6,Logistics!$A$4:$IU$69,56)=0,"",HLOOKUP(P$6,Logistics!$A$4:$IU$69,56))</f>
        <v/>
      </c>
      <c r="Q61" s="32" t="str">
        <f ca="1">+IF(HLOOKUP(P$6,Logistics!$A$3:$IU$69,57)=0,"",HLOOKUP(P$6,Logistics!$A$3:$IU$69,57))</f>
        <v/>
      </c>
      <c r="R61" s="98" t="str">
        <f ca="1">+IF(HLOOKUP(P$6,Logistics!$A$2:$IU$69,58)=0,"",HLOOKUP(P$6,Logistics!$A$2:$IU$69,58))</f>
        <v/>
      </c>
      <c r="S61" s="97" t="str">
        <f ca="1">+IF(HLOOKUP(S$6,Logistics!$A$4:$IU$69,56)=0,"",HLOOKUP(S$6,Logistics!$A$4:$IU$69,56))</f>
        <v/>
      </c>
      <c r="T61" s="32" t="str">
        <f ca="1">+IF(HLOOKUP(S$6,Logistics!$A$3:$IU$69,57)=0,"",HLOOKUP(S$6,Logistics!$A$3:$IU$69,57))</f>
        <v/>
      </c>
      <c r="U61" s="98" t="str">
        <f ca="1">+IF(HLOOKUP(S$6,Logistics!$A$2:$IU$69,58)=0,"",HLOOKUP(S$6,Logistics!$A$2:$IU$69,58))</f>
        <v/>
      </c>
      <c r="V61" s="97" t="str">
        <f ca="1">+IF(HLOOKUP(V$6,Logistics!$A$4:$IU$69,56)=0,"",HLOOKUP(V$6,Logistics!$A$4:$IU$69,56))</f>
        <v/>
      </c>
      <c r="W61" s="32" t="str">
        <f ca="1">+IF(HLOOKUP(V$6,Logistics!$A$3:$IU$69,57)=0,"",HLOOKUP(V$6,Logistics!$A$3:$IU$69,57))</f>
        <v/>
      </c>
      <c r="X61" s="98" t="str">
        <f ca="1">+IF(HLOOKUP(V$6,Logistics!$A$2:$IU$69,58)=0,"",HLOOKUP(V$6,Logistics!$A$2:$IU$69,58))</f>
        <v/>
      </c>
      <c r="Y61" s="97" t="str">
        <f ca="1">+IF(HLOOKUP(Y$6,Logistics!$A$4:$IU$69,56)=0,"",HLOOKUP(Y$6,Logistics!$A$4:$IU$69,56))</f>
        <v/>
      </c>
      <c r="Z61" s="32" t="str">
        <f ca="1">+IF(HLOOKUP(Y$6,Logistics!$A$3:$IU$69,57)=0,"",HLOOKUP(Y$6,Logistics!$A$3:$IU$69,57))</f>
        <v/>
      </c>
      <c r="AA61" s="98" t="str">
        <f ca="1">+IF(HLOOKUP(Y$6,Logistics!$A$2:$IU$69,58)=0,"",HLOOKUP(Y$6,Logistics!$A$2:$IU$69,58))</f>
        <v/>
      </c>
      <c r="AB61" s="97" t="str">
        <f ca="1">+IF(HLOOKUP(AB$6,Logistics!$A$4:$IU$69,56)=0,"",HLOOKUP(AB$6,Logistics!$A$4:$IU$69,56))</f>
        <v/>
      </c>
      <c r="AC61" s="32" t="str">
        <f ca="1">+IF(HLOOKUP(AB$6,Logistics!$A$3:$IU$69,57)=0,"",HLOOKUP(AB$6,Logistics!$A$3:$IU$69,57))</f>
        <v/>
      </c>
      <c r="AD61" s="98" t="str">
        <f ca="1">+IF(HLOOKUP(AB$6,Logistics!$A$2:$IU$69,58)=0,"",HLOOKUP(AB$6,Logistics!$A$2:$IU$69,58))</f>
        <v/>
      </c>
      <c r="AE61" s="97" t="str">
        <f ca="1">+IF(HLOOKUP(AE$6,Logistics!$A$4:$IU$69,56)=0,"",HLOOKUP(AE$6,Logistics!$A$4:$IU$69,56))</f>
        <v/>
      </c>
      <c r="AF61" s="32" t="str">
        <f ca="1">+IF(HLOOKUP(AE$6,Logistics!$A$3:$IU$69,57)=0,"",HLOOKUP(AE$6,Logistics!$A$3:$IU$69,57))</f>
        <v/>
      </c>
      <c r="AG61" s="98" t="str">
        <f ca="1">+IF(HLOOKUP(AE$6,Logistics!$A$2:$IU$69,58)=0,"",HLOOKUP(AE$6,Logistics!$A$2:$IU$69,58))</f>
        <v/>
      </c>
      <c r="AH61" s="97" t="str">
        <f ca="1">+IF(HLOOKUP(AH$6,Logistics!$A$4:$IU$69,56)=0,"",HLOOKUP(AH$6,Logistics!$A$4:$IU$69,56))</f>
        <v/>
      </c>
      <c r="AI61" s="32" t="str">
        <f ca="1">+IF(HLOOKUP(AH$6,Logistics!$A$3:$IU$69,57)=0,"",HLOOKUP(AH$6,Logistics!$A$3:$IU$69,57))</f>
        <v/>
      </c>
      <c r="AJ61" s="98" t="str">
        <f ca="1">+IF(HLOOKUP(AH$6,Logistics!$A$2:$IU$69,58)=0,"",HLOOKUP(AH$6,Logistics!$A$2:$IU$69,58))</f>
        <v/>
      </c>
      <c r="AK61" s="38"/>
      <c r="AL61" s="38"/>
      <c r="AM61" s="38"/>
      <c r="AN61" s="38"/>
      <c r="AO61" s="38"/>
      <c r="AP61" s="38"/>
      <c r="AQ61" s="38"/>
      <c r="AR61" s="38"/>
      <c r="AS61" s="38"/>
      <c r="AT61" s="38"/>
      <c r="AU61" s="38"/>
      <c r="AV61" s="38"/>
      <c r="AW61" s="38"/>
      <c r="AX61" s="38"/>
      <c r="AY61" s="38"/>
      <c r="AZ61" s="38"/>
      <c r="BA61" s="38"/>
      <c r="BB61" s="38"/>
      <c r="BC61" s="38"/>
      <c r="BD61" s="38"/>
      <c r="BE61" s="38"/>
    </row>
    <row r="62" spans="1:57" s="39" customFormat="1" ht="15" customHeight="1" thickBot="1">
      <c r="A62" s="99" t="str">
        <f ca="1">+IF(HLOOKUP(A$6,Logistics!$A$4:$IU$69,57)=0,"",HLOOKUP(A$6,Logistics!$A$4:$IU$69,57))</f>
        <v/>
      </c>
      <c r="B62" s="32" t="str">
        <f ca="1">+IF(HLOOKUP(A$6,Logistics!$A$3:$IU$69,58)=0,"",HLOOKUP(A$6,Logistics!$A$3:$IU$69,58))</f>
        <v/>
      </c>
      <c r="C62" s="40" t="str">
        <f ca="1">+IF(HLOOKUP(A$6,Logistics!$A$2:$IU$69,59)=0,"",HLOOKUP(A$6,Logistics!$A$2:$IU$69,59))</f>
        <v/>
      </c>
      <c r="D62" s="99" t="str">
        <f ca="1">+IF(HLOOKUP(D$6,Logistics!$A$4:$IU$69,57)=0,"",HLOOKUP(D$6,Logistics!$A$4:$IU$69,57))</f>
        <v/>
      </c>
      <c r="E62" s="32" t="str">
        <f ca="1">+IF(HLOOKUP(D$6,Logistics!$A$3:$IU$69,58)=0,"",HLOOKUP(D$6,Logistics!$A$3:$IU$69,58))</f>
        <v/>
      </c>
      <c r="F62" s="40" t="str">
        <f ca="1">+IF(HLOOKUP(D$6,Logistics!$A$2:$IU$69,59)=0,"",HLOOKUP(D$6,Logistics!$A$2:$IU$69,59))</f>
        <v/>
      </c>
      <c r="G62" s="99" t="str">
        <f ca="1">+IF(HLOOKUP(G$6,Logistics!$A$4:$IU$69,57)=0,"",HLOOKUP(G$6,Logistics!$A$4:$IU$69,57))</f>
        <v/>
      </c>
      <c r="H62" s="32" t="str">
        <f ca="1">+IF(HLOOKUP(G$6,Logistics!$A$3:$IU$69,58)=0,"",HLOOKUP(G$6,Logistics!$A$3:$IU$69,58))</f>
        <v/>
      </c>
      <c r="I62" s="40" t="str">
        <f ca="1">+IF(HLOOKUP(G$6,Logistics!$A$2:$IU$69,59)=0,"",HLOOKUP(G$6,Logistics!$A$2:$IU$69,59))</f>
        <v/>
      </c>
      <c r="J62" s="99" t="str">
        <f ca="1">+IF(HLOOKUP(J$6,Logistics!$A$4:$IU$69,57)=0,"",HLOOKUP(J$6,Logistics!$A$4:$IU$69,57))</f>
        <v/>
      </c>
      <c r="K62" s="32" t="str">
        <f ca="1">+IF(HLOOKUP(J$6,Logistics!$A$3:$IU$69,58)=0,"",HLOOKUP(J$6,Logistics!$A$3:$IU$69,58))</f>
        <v/>
      </c>
      <c r="L62" s="40" t="str">
        <f ca="1">+IF(HLOOKUP(J$6,Logistics!$A$2:$IU$69,59)=0,"",HLOOKUP(J$6,Logistics!$A$2:$IU$69,59))</f>
        <v/>
      </c>
      <c r="M62" s="99" t="str">
        <f ca="1">+IF(HLOOKUP(M$6,Logistics!$A$4:$IU$69,57)=0,"",HLOOKUP(M$6,Logistics!$A$4:$IU$69,57))</f>
        <v/>
      </c>
      <c r="N62" s="32" t="str">
        <f ca="1">+IF(HLOOKUP(M$6,Logistics!$A$3:$IU$69,58)=0,"",HLOOKUP(M$6,Logistics!$A$3:$IU$69,58))</f>
        <v/>
      </c>
      <c r="O62" s="40" t="str">
        <f ca="1">+IF(HLOOKUP(M$6,Logistics!$A$2:$IU$69,59)=0,"",HLOOKUP(M$6,Logistics!$A$2:$IU$69,59))</f>
        <v/>
      </c>
      <c r="P62" s="99" t="str">
        <f ca="1">+IF(HLOOKUP(P$6,Logistics!$A$4:$IU$69,57)=0,"",HLOOKUP(P$6,Logistics!$A$4:$IU$69,57))</f>
        <v/>
      </c>
      <c r="Q62" s="32" t="str">
        <f ca="1">+IF(HLOOKUP(P$6,Logistics!$A$3:$IU$69,58)=0,"",HLOOKUP(P$6,Logistics!$A$3:$IU$69,58))</f>
        <v/>
      </c>
      <c r="R62" s="40" t="str">
        <f ca="1">+IF(HLOOKUP(P$6,Logistics!$A$2:$IU$69,59)=0,"",HLOOKUP(P$6,Logistics!$A$2:$IU$69,59))</f>
        <v/>
      </c>
      <c r="S62" s="99" t="str">
        <f ca="1">+IF(HLOOKUP(S$6,Logistics!$A$4:$IU$69,57)=0,"",HLOOKUP(S$6,Logistics!$A$4:$IU$69,57))</f>
        <v/>
      </c>
      <c r="T62" s="32" t="str">
        <f ca="1">+IF(HLOOKUP(S$6,Logistics!$A$3:$IU$69,58)=0,"",HLOOKUP(S$6,Logistics!$A$3:$IU$69,58))</f>
        <v/>
      </c>
      <c r="U62" s="40" t="str">
        <f ca="1">+IF(HLOOKUP(S$6,Logistics!$A$2:$IU$69,59)=0,"",HLOOKUP(S$6,Logistics!$A$2:$IU$69,59))</f>
        <v/>
      </c>
      <c r="V62" s="99" t="str">
        <f ca="1">+IF(HLOOKUP(V$6,Logistics!$A$4:$IU$69,57)=0,"",HLOOKUP(V$6,Logistics!$A$4:$IU$69,57))</f>
        <v/>
      </c>
      <c r="W62" s="32" t="str">
        <f ca="1">+IF(HLOOKUP(V$6,Logistics!$A$3:$IU$69,58)=0,"",HLOOKUP(V$6,Logistics!$A$3:$IU$69,58))</f>
        <v/>
      </c>
      <c r="X62" s="40" t="str">
        <f ca="1">+IF(HLOOKUP(V$6,Logistics!$A$2:$IU$69,59)=0,"",HLOOKUP(V$6,Logistics!$A$2:$IU$69,59))</f>
        <v/>
      </c>
      <c r="Y62" s="99" t="str">
        <f ca="1">+IF(HLOOKUP(Y$6,Logistics!$A$4:$IU$69,57)=0,"",HLOOKUP(Y$6,Logistics!$A$4:$IU$69,57))</f>
        <v/>
      </c>
      <c r="Z62" s="32" t="str">
        <f ca="1">+IF(HLOOKUP(Y$6,Logistics!$A$3:$IU$69,58)=0,"",HLOOKUP(Y$6,Logistics!$A$3:$IU$69,58))</f>
        <v/>
      </c>
      <c r="AA62" s="40" t="str">
        <f ca="1">+IF(HLOOKUP(Y$6,Logistics!$A$2:$IU$69,59)=0,"",HLOOKUP(Y$6,Logistics!$A$2:$IU$69,59))</f>
        <v/>
      </c>
      <c r="AB62" s="99" t="str">
        <f ca="1">+IF(HLOOKUP(AB$6,Logistics!$A$4:$IU$69,57)=0,"",HLOOKUP(AB$6,Logistics!$A$4:$IU$69,57))</f>
        <v/>
      </c>
      <c r="AC62" s="32" t="str">
        <f ca="1">+IF(HLOOKUP(AB$6,Logistics!$A$3:$IU$69,58)=0,"",HLOOKUP(AB$6,Logistics!$A$3:$IU$69,58))</f>
        <v/>
      </c>
      <c r="AD62" s="40" t="str">
        <f ca="1">+IF(HLOOKUP(AB$6,Logistics!$A$2:$IU$69,59)=0,"",HLOOKUP(AB$6,Logistics!$A$2:$IU$69,59))</f>
        <v/>
      </c>
      <c r="AE62" s="99" t="str">
        <f ca="1">+IF(HLOOKUP(AE$6,Logistics!$A$4:$IU$69,57)=0,"",HLOOKUP(AE$6,Logistics!$A$4:$IU$69,57))</f>
        <v/>
      </c>
      <c r="AF62" s="32" t="str">
        <f ca="1">+IF(HLOOKUP(AE$6,Logistics!$A$3:$IU$69,58)=0,"",HLOOKUP(AE$6,Logistics!$A$3:$IU$69,58))</f>
        <v/>
      </c>
      <c r="AG62" s="40" t="str">
        <f ca="1">+IF(HLOOKUP(AE$6,Logistics!$A$2:$IU$69,59)=0,"",HLOOKUP(AE$6,Logistics!$A$2:$IU$69,59))</f>
        <v/>
      </c>
      <c r="AH62" s="99" t="str">
        <f ca="1">+IF(HLOOKUP(AH$6,Logistics!$A$4:$IU$69,57)=0,"",HLOOKUP(AH$6,Logistics!$A$4:$IU$69,57))</f>
        <v/>
      </c>
      <c r="AI62" s="32" t="str">
        <f ca="1">+IF(HLOOKUP(AH$6,Logistics!$A$3:$IU$69,58)=0,"",HLOOKUP(AH$6,Logistics!$A$3:$IU$69,58))</f>
        <v/>
      </c>
      <c r="AJ62" s="40" t="str">
        <f ca="1">+IF(HLOOKUP(AH$6,Logistics!$A$2:$IU$69,59)=0,"",HLOOKUP(AH$6,Logistics!$A$2:$IU$69,59))</f>
        <v/>
      </c>
      <c r="AK62" s="38"/>
      <c r="AL62" s="38"/>
      <c r="AM62" s="38"/>
      <c r="AN62" s="38"/>
      <c r="AO62" s="38"/>
      <c r="AP62" s="38"/>
      <c r="AQ62" s="38"/>
      <c r="AR62" s="38"/>
      <c r="AS62" s="38"/>
      <c r="AT62" s="38"/>
      <c r="AU62" s="38"/>
      <c r="AV62" s="38"/>
      <c r="AW62" s="38"/>
      <c r="AX62" s="38"/>
      <c r="AY62" s="38"/>
      <c r="AZ62" s="38"/>
      <c r="BA62" s="38"/>
      <c r="BB62" s="38"/>
      <c r="BC62" s="38"/>
      <c r="BD62" s="38"/>
      <c r="BE62" s="38"/>
    </row>
    <row r="63" spans="1:57" ht="15" customHeight="1" thickBot="1">
      <c r="A63" s="41">
        <f ca="1">SUM(A50:A62)</f>
        <v>0</v>
      </c>
      <c r="B63" s="96"/>
      <c r="C63" s="41">
        <f ca="1">SUM(C50:C62)</f>
        <v>0</v>
      </c>
      <c r="D63" s="41">
        <f ca="1">SUM(D50:D62)</f>
        <v>0</v>
      </c>
      <c r="E63" s="96"/>
      <c r="F63" s="41">
        <f ca="1">SUM(F50:F62)</f>
        <v>0</v>
      </c>
      <c r="G63" s="41">
        <f ca="1">SUM(G50:G62)</f>
        <v>0</v>
      </c>
      <c r="H63" s="96"/>
      <c r="I63" s="41">
        <f ca="1">SUM(I50:I62)</f>
        <v>0</v>
      </c>
      <c r="J63" s="41">
        <f ca="1">SUM(J50:J62)</f>
        <v>0</v>
      </c>
      <c r="K63" s="96"/>
      <c r="L63" s="41">
        <f ca="1">SUM(L50:L62)</f>
        <v>0</v>
      </c>
      <c r="M63" s="41">
        <f ca="1">SUM(M50:M62)</f>
        <v>0</v>
      </c>
      <c r="N63" s="96"/>
      <c r="O63" s="41">
        <f ca="1">SUM(O50:O62)</f>
        <v>0</v>
      </c>
      <c r="P63" s="41">
        <f ca="1">SUM(P50:P62)</f>
        <v>0</v>
      </c>
      <c r="Q63" s="96"/>
      <c r="R63" s="41">
        <f ca="1">SUM(R50:R62)</f>
        <v>0</v>
      </c>
      <c r="S63" s="41">
        <f ca="1">SUM(S50:S62)</f>
        <v>0</v>
      </c>
      <c r="T63" s="96"/>
      <c r="U63" s="41">
        <f ca="1">SUM(U50:U62)</f>
        <v>0</v>
      </c>
      <c r="V63" s="41">
        <f ca="1">SUM(V50:V62)</f>
        <v>0</v>
      </c>
      <c r="W63" s="96"/>
      <c r="X63" s="41">
        <f ca="1">SUM(X50:X62)</f>
        <v>0</v>
      </c>
      <c r="Y63" s="41">
        <f ca="1">SUM(Y50:Y62)</f>
        <v>0</v>
      </c>
      <c r="Z63" s="96"/>
      <c r="AA63" s="41">
        <f ca="1">SUM(AA50:AA62)</f>
        <v>0</v>
      </c>
      <c r="AB63" s="41">
        <f ca="1">SUM(AB50:AB62)</f>
        <v>0</v>
      </c>
      <c r="AC63" s="96"/>
      <c r="AD63" s="41">
        <f ca="1">SUM(AD50:AD62)</f>
        <v>0</v>
      </c>
      <c r="AE63" s="41">
        <f ca="1">SUM(AE50:AE62)</f>
        <v>0</v>
      </c>
      <c r="AF63" s="96"/>
      <c r="AG63" s="41">
        <f ca="1">SUM(AG50:AG62)</f>
        <v>0</v>
      </c>
      <c r="AH63" s="41">
        <f ca="1">SUM(AH50:AH62)</f>
        <v>0</v>
      </c>
      <c r="AI63" s="96"/>
      <c r="AJ63" s="41">
        <f ca="1">SUM(AJ50:AJ62)</f>
        <v>0</v>
      </c>
    </row>
    <row r="64" spans="1:57" ht="15" customHeight="1" thickBot="1">
      <c r="A64" s="67"/>
      <c r="B64" s="58"/>
      <c r="C64" s="64"/>
      <c r="D64" s="63"/>
      <c r="E64" s="65" t="s">
        <v>5</v>
      </c>
      <c r="F64" s="59"/>
      <c r="G64" s="60"/>
      <c r="H64" s="66"/>
      <c r="I64" s="59"/>
      <c r="J64" s="60"/>
      <c r="K64" s="58"/>
      <c r="L64" s="59"/>
      <c r="M64" s="60"/>
      <c r="N64" s="58"/>
      <c r="O64" s="59"/>
      <c r="P64" s="60"/>
      <c r="Q64" s="58"/>
      <c r="R64" s="59" t="s">
        <v>13</v>
      </c>
      <c r="S64" s="60"/>
      <c r="T64" s="58"/>
      <c r="U64" s="59"/>
      <c r="V64" s="212"/>
      <c r="W64" s="58"/>
      <c r="X64" s="59"/>
      <c r="Y64" s="60"/>
      <c r="Z64" s="58"/>
      <c r="AA64" s="59"/>
      <c r="AB64" s="60"/>
      <c r="AC64" s="58"/>
      <c r="AD64" s="59"/>
      <c r="AE64" s="60"/>
      <c r="AF64" s="58"/>
      <c r="AG64" s="59"/>
      <c r="AH64" s="60"/>
      <c r="AI64" s="58"/>
      <c r="AJ64" s="59"/>
    </row>
    <row r="65" spans="1:56" ht="15" customHeight="1" thickBot="1">
      <c r="A65" s="221" t="s">
        <v>2</v>
      </c>
      <c r="B65" s="222"/>
      <c r="C65" s="43">
        <f ca="1">E4-C63+A63</f>
        <v>0</v>
      </c>
      <c r="D65" s="223" t="str">
        <f>A65</f>
        <v>POB</v>
      </c>
      <c r="E65" s="224"/>
      <c r="F65" s="43">
        <f ca="1">C65-F63+D63</f>
        <v>0</v>
      </c>
      <c r="G65" s="223" t="str">
        <f>D65</f>
        <v>POB</v>
      </c>
      <c r="H65" s="224"/>
      <c r="I65" s="43">
        <f ca="1">F65-I63+G63</f>
        <v>0</v>
      </c>
      <c r="J65" s="223" t="str">
        <f>G65</f>
        <v>POB</v>
      </c>
      <c r="K65" s="224"/>
      <c r="L65" s="43">
        <f ca="1">I65-L63+J63</f>
        <v>0</v>
      </c>
      <c r="M65" s="223" t="str">
        <f>J65</f>
        <v>POB</v>
      </c>
      <c r="N65" s="224"/>
      <c r="O65" s="43">
        <f ca="1">L65-O63+M63</f>
        <v>0</v>
      </c>
      <c r="P65" s="223" t="str">
        <f>M65</f>
        <v>POB</v>
      </c>
      <c r="Q65" s="224"/>
      <c r="R65" s="43">
        <f ca="1">O65-R63+P63</f>
        <v>0</v>
      </c>
      <c r="S65" s="223" t="str">
        <f>P65</f>
        <v>POB</v>
      </c>
      <c r="T65" s="224"/>
      <c r="U65" s="43">
        <f ca="1">R65-U63+S63</f>
        <v>0</v>
      </c>
      <c r="V65" s="223" t="str">
        <f>S65</f>
        <v>POB</v>
      </c>
      <c r="W65" s="224"/>
      <c r="X65" s="43">
        <f ca="1">U65-X63+V63</f>
        <v>0</v>
      </c>
      <c r="Y65" s="223" t="str">
        <f>V65</f>
        <v>POB</v>
      </c>
      <c r="Z65" s="224"/>
      <c r="AA65" s="43">
        <f ca="1">X65-AA63+Y63</f>
        <v>0</v>
      </c>
      <c r="AB65" s="223" t="str">
        <f>Y65</f>
        <v>POB</v>
      </c>
      <c r="AC65" s="224"/>
      <c r="AD65" s="43">
        <f ca="1">AA65-AD63+AB63</f>
        <v>0</v>
      </c>
      <c r="AE65" s="223" t="str">
        <f>AB65</f>
        <v>POB</v>
      </c>
      <c r="AF65" s="224"/>
      <c r="AG65" s="43">
        <f ca="1">AD65-AG63+AE63</f>
        <v>0</v>
      </c>
      <c r="AH65" s="223" t="str">
        <f>AE65</f>
        <v>POB</v>
      </c>
      <c r="AI65" s="224"/>
      <c r="AJ65" s="43">
        <f ca="1">AG65-AJ63+AH63</f>
        <v>0</v>
      </c>
      <c r="AK65" s="223" t="str">
        <f>AH65</f>
        <v>POB</v>
      </c>
      <c r="AL65" s="224"/>
      <c r="AM65" s="43">
        <f ca="1">AJ65-AM63+AK63</f>
        <v>0</v>
      </c>
      <c r="AN65" s="223" t="str">
        <f>AK65</f>
        <v>POB</v>
      </c>
      <c r="AO65" s="224"/>
      <c r="AP65" s="43">
        <f ca="1">AM65-AP63+AN63</f>
        <v>0</v>
      </c>
      <c r="AQ65" s="223" t="str">
        <f>AN65</f>
        <v>POB</v>
      </c>
      <c r="AR65" s="224"/>
      <c r="AS65" s="43">
        <f ca="1">AP65-AS63+AQ63</f>
        <v>0</v>
      </c>
      <c r="AT65" s="223" t="str">
        <f>AQ65</f>
        <v>POB</v>
      </c>
      <c r="AU65" s="224"/>
      <c r="AV65" s="43">
        <f ca="1">AS65-AV63+AT63</f>
        <v>0</v>
      </c>
      <c r="AW65" s="223" t="str">
        <f>AT65</f>
        <v>POB</v>
      </c>
      <c r="AX65" s="224"/>
      <c r="AY65" s="43">
        <f ca="1">AV65-AY63+AW63</f>
        <v>0</v>
      </c>
      <c r="AZ65" s="223" t="str">
        <f>AW65</f>
        <v>POB</v>
      </c>
      <c r="BA65" s="224"/>
      <c r="BB65" s="43">
        <f ca="1">AY65-BB63+AZ63</f>
        <v>0</v>
      </c>
      <c r="BC65" s="223" t="str">
        <f>AZ65</f>
        <v>POB</v>
      </c>
      <c r="BD65" s="224"/>
    </row>
    <row r="66" spans="1:56" ht="15" customHeight="1" thickBot="1">
      <c r="A66" s="33" t="s">
        <v>3</v>
      </c>
      <c r="B66" s="44"/>
      <c r="C66" s="45"/>
      <c r="D66" s="33" t="s">
        <v>3</v>
      </c>
      <c r="E66" s="44"/>
      <c r="F66" s="27"/>
      <c r="G66" s="33" t="s">
        <v>3</v>
      </c>
      <c r="H66" s="44"/>
      <c r="I66" s="27"/>
      <c r="J66" s="33" t="s">
        <v>3</v>
      </c>
      <c r="K66" s="44"/>
      <c r="L66" s="27"/>
      <c r="M66" s="33" t="s">
        <v>3</v>
      </c>
      <c r="N66" s="44"/>
      <c r="O66" s="27"/>
      <c r="P66" s="400" t="s">
        <v>3</v>
      </c>
      <c r="Q66" s="401"/>
      <c r="R66" s="402"/>
      <c r="S66" s="400" t="s">
        <v>3</v>
      </c>
      <c r="T66" s="401"/>
      <c r="U66" s="402"/>
      <c r="V66" s="401" t="s">
        <v>3</v>
      </c>
      <c r="W66" s="401"/>
      <c r="X66" s="402"/>
      <c r="Y66" s="400" t="s">
        <v>3</v>
      </c>
      <c r="Z66" s="401"/>
      <c r="AA66" s="402"/>
      <c r="AB66" s="400" t="s">
        <v>3</v>
      </c>
      <c r="AC66" s="401"/>
      <c r="AD66" s="402"/>
      <c r="AE66" s="400" t="s">
        <v>3</v>
      </c>
      <c r="AF66" s="401"/>
      <c r="AG66" s="402"/>
      <c r="AH66" s="400" t="s">
        <v>3</v>
      </c>
      <c r="AI66" s="401"/>
      <c r="AJ66" s="402"/>
    </row>
    <row r="67" spans="1:56" ht="15" customHeight="1">
      <c r="A67" s="406"/>
      <c r="B67" s="407" t="str">
        <f ca="1">IF(HLOOKUP(A$6,Logistics!$B$3:$IU$68,63)=0,"",HLOOKUP(A$6,Logistics!$B$3:$IU$68,63))</f>
        <v/>
      </c>
      <c r="C67" s="408"/>
      <c r="D67" s="406" t="str">
        <f ca="1">+IF(HLOOKUP(D$6,Logistics!$A$1:$IU$68,65)=0,"",HLOOKUP(D$6,Logistics!$A$1:$IU$68,65))</f>
        <v>POB</v>
      </c>
      <c r="E67" s="407"/>
      <c r="F67" s="408"/>
      <c r="G67" s="406" t="str">
        <f ca="1">+IF(HLOOKUP(G$6,Logistics!$A$1:$IU$68,65)=0,"",HLOOKUP(G$6,Logistics!$A$1:$IU$68,65))</f>
        <v>POB</v>
      </c>
      <c r="H67" s="407"/>
      <c r="I67" s="408"/>
      <c r="J67" s="406" t="str">
        <f ca="1">+IF(HLOOKUP(J$6,Logistics!$A$1:$IU$68,65)=0,"",HLOOKUP(J$6,Logistics!$A$1:$IU$68,65))</f>
        <v>POB</v>
      </c>
      <c r="K67" s="407"/>
      <c r="L67" s="408"/>
      <c r="M67" s="406" t="str">
        <f ca="1">+IF(HLOOKUP(M$6,Logistics!$A$1:$IU$68,65)=0,"",HLOOKUP(M$6,Logistics!$A$1:$IU$68,65))</f>
        <v>POB</v>
      </c>
      <c r="N67" s="407"/>
      <c r="O67" s="408"/>
      <c r="P67" s="406" t="str">
        <f ca="1">+IF(HLOOKUP(P$6,Logistics!$A$1:$IU$68,65)=0,"",HLOOKUP(P$6,Logistics!$A$1:$IU$68,65))</f>
        <v>POB</v>
      </c>
      <c r="Q67" s="407"/>
      <c r="R67" s="408"/>
      <c r="S67" s="406" t="str">
        <f ca="1">+IF(HLOOKUP(S$6,Logistics!$A$1:$IU$68,65)=0,"",HLOOKUP(S$6,Logistics!$A$1:$IU$68,65))</f>
        <v>POB</v>
      </c>
      <c r="T67" s="407"/>
      <c r="U67" s="408"/>
      <c r="V67" s="215" t="str">
        <f ca="1">+IF(HLOOKUP(V$6,Logistics!$A$1:$IU$68,65)=0,"",HLOOKUP(V$6,Logistics!$A$1:$IU$68,65))</f>
        <v>POB</v>
      </c>
      <c r="W67" s="133"/>
      <c r="X67" s="136"/>
      <c r="Y67" s="135" t="str">
        <f ca="1">+IF(HLOOKUP(Y$6,Logistics!$A$1:$IU$68,65)=0,"",HLOOKUP(Y$6,Logistics!$A$1:$IU$68,65))</f>
        <v>POB</v>
      </c>
      <c r="Z67" s="133"/>
      <c r="AA67" s="136"/>
      <c r="AB67" s="135" t="str">
        <f ca="1">+IF(HLOOKUP(AB$6,Logistics!$A$1:$IU$68,65)=0,"",HLOOKUP(AB$6,Logistics!$A$1:$IU$68,65))</f>
        <v>POB</v>
      </c>
      <c r="AC67" s="133"/>
      <c r="AD67" s="136"/>
      <c r="AE67" s="135" t="str">
        <f ca="1">+IF(HLOOKUP(AE$6,Logistics!$A$1:$IU$68,65)=0,"",HLOOKUP(AE$6,Logistics!$A$1:$IU$68,65))</f>
        <v>POB</v>
      </c>
      <c r="AF67" s="133"/>
      <c r="AG67" s="136"/>
      <c r="AH67" s="135" t="str">
        <f ca="1">+IF(HLOOKUP(AH$6,Logistics!$A$1:$IU$68,65)=0,"",HLOOKUP(AH$6,Logistics!$A$1:$IU$68,65))</f>
        <v>POB</v>
      </c>
      <c r="AI67" s="133"/>
      <c r="AJ67" s="136"/>
    </row>
    <row r="68" spans="1:56" ht="15" customHeight="1" thickBot="1">
      <c r="A68" s="389"/>
      <c r="B68" s="390" t="str">
        <f ca="1">IF(HLOOKUP(A$6,Logistics!$B$3:$IU$68,64)=0,"",HLOOKUP(A$6,Logistics!$B$3:$IU$68,64))</f>
        <v/>
      </c>
      <c r="C68" s="391"/>
      <c r="D68" s="389" t="str">
        <f ca="1">+IF(HLOOKUP(D$6,Logistics!$A$1:$IU$68,66)=0,"",HLOOKUP(D$6,Logistics!$A$1:$IU$68,66))</f>
        <v>VESSELS</v>
      </c>
      <c r="E68" s="390"/>
      <c r="F68" s="391"/>
      <c r="G68" s="389" t="str">
        <f ca="1">+IF(HLOOKUP(G$6,Logistics!$A$1:$IU$68,66)=0,"",HLOOKUP(G$6,Logistics!$A$1:$IU$68,66))</f>
        <v>VESSELS</v>
      </c>
      <c r="H68" s="390"/>
      <c r="I68" s="391"/>
      <c r="J68" s="389" t="str">
        <f ca="1">+IF(HLOOKUP(J$6,Logistics!$A$1:$IU$68,66)=0,"",HLOOKUP(J$6,Logistics!$A$1:$IU$68,66))</f>
        <v>VESSELS</v>
      </c>
      <c r="K68" s="390"/>
      <c r="L68" s="391"/>
      <c r="M68" s="389" t="str">
        <f ca="1">+IF(HLOOKUP(M$6,Logistics!$A$1:$IU$68,66)=0,"",HLOOKUP(M$6,Logistics!$A$1:$IU$68,66))</f>
        <v>VESSELS</v>
      </c>
      <c r="N68" s="390"/>
      <c r="O68" s="391"/>
      <c r="P68" s="389" t="str">
        <f ca="1">+IF(HLOOKUP(P$6,Logistics!$A$1:$IU$68,66)=0,"",HLOOKUP(P$6,Logistics!$A$1:$IU$68,66))</f>
        <v>VESSELS</v>
      </c>
      <c r="Q68" s="390"/>
      <c r="R68" s="391"/>
      <c r="S68" s="389" t="str">
        <f ca="1">+IF(HLOOKUP(S$6,Logistics!$A$1:$IU$68,66)=0,"",HLOOKUP(S$6,Logistics!$A$1:$IU$68,66))</f>
        <v>VESSELS</v>
      </c>
      <c r="T68" s="390"/>
      <c r="U68" s="391"/>
      <c r="V68" s="216" t="str">
        <f ca="1">+IF(HLOOKUP(V$6,Logistics!$A$1:$IU$68,66)=0,"",HLOOKUP(V$6,Logistics!$A$1:$IU$68,66))</f>
        <v>VESSELS</v>
      </c>
      <c r="W68" s="133"/>
      <c r="X68" s="138"/>
      <c r="Y68" s="137" t="str">
        <f ca="1">+IF(HLOOKUP(Y$6,Logistics!$A$1:$IU$68,66)=0,"",HLOOKUP(Y$6,Logistics!$A$1:$IU$68,66))</f>
        <v>VESSELS</v>
      </c>
      <c r="Z68" s="133"/>
      <c r="AA68" s="138"/>
      <c r="AB68" s="137" t="str">
        <f ca="1">+IF(HLOOKUP(AB$6,Logistics!$A$1:$IU$68,66)=0,"",HLOOKUP(AB$6,Logistics!$A$1:$IU$68,66))</f>
        <v>VESSELS</v>
      </c>
      <c r="AC68" s="133"/>
      <c r="AD68" s="138"/>
      <c r="AE68" s="137" t="str">
        <f ca="1">+IF(HLOOKUP(AE$6,Logistics!$A$1:$IU$68,66)=0,"",HLOOKUP(AE$6,Logistics!$A$1:$IU$68,66))</f>
        <v>VESSELS</v>
      </c>
      <c r="AF68" s="133"/>
      <c r="AG68" s="138"/>
      <c r="AH68" s="137" t="str">
        <f ca="1">+IF(HLOOKUP(AH$6,Logistics!$A$1:$IU$68,66)=0,"",HLOOKUP(AH$6,Logistics!$A$1:$IU$68,66))</f>
        <v>VESSELS</v>
      </c>
      <c r="AI68" s="133"/>
      <c r="AJ68" s="138"/>
    </row>
    <row r="69" spans="1:56" ht="15" customHeight="1" thickBot="1">
      <c r="A69" s="15">
        <f ca="1">A6</f>
        <v>42331</v>
      </c>
      <c r="B69" s="46"/>
      <c r="C69" s="47"/>
      <c r="D69" s="15">
        <f ca="1">A69+1</f>
        <v>42332</v>
      </c>
      <c r="E69" s="46"/>
      <c r="F69" s="16"/>
      <c r="G69" s="15">
        <f ca="1">D69+1</f>
        <v>42333</v>
      </c>
      <c r="H69" s="46"/>
      <c r="I69" s="16"/>
      <c r="J69" s="15">
        <f ca="1">G69+1</f>
        <v>42334</v>
      </c>
      <c r="K69" s="46"/>
      <c r="L69" s="16"/>
      <c r="M69" s="15">
        <f ca="1">J69+1</f>
        <v>42335</v>
      </c>
      <c r="N69" s="46"/>
      <c r="O69" s="16"/>
      <c r="P69" s="409">
        <f ca="1">M69+1</f>
        <v>42336</v>
      </c>
      <c r="Q69" s="410"/>
      <c r="R69" s="411"/>
      <c r="S69" s="409">
        <f ca="1">P69+1</f>
        <v>42337</v>
      </c>
      <c r="T69" s="410"/>
      <c r="U69" s="411"/>
      <c r="V69" s="410">
        <f ca="1">S69+1</f>
        <v>42338</v>
      </c>
      <c r="W69" s="410"/>
      <c r="X69" s="411"/>
      <c r="Y69" s="409">
        <f ca="1">V69+1</f>
        <v>42339</v>
      </c>
      <c r="Z69" s="410"/>
      <c r="AA69" s="411"/>
      <c r="AB69" s="409">
        <f ca="1">Y69+1</f>
        <v>42340</v>
      </c>
      <c r="AC69" s="410"/>
      <c r="AD69" s="411"/>
      <c r="AE69" s="409">
        <f ca="1">AB69+1</f>
        <v>42341</v>
      </c>
      <c r="AF69" s="410"/>
      <c r="AG69" s="411"/>
      <c r="AH69" s="409">
        <f ca="1">AE69+1</f>
        <v>42342</v>
      </c>
      <c r="AI69" s="410"/>
      <c r="AJ69" s="411"/>
    </row>
    <row r="70" spans="1:56">
      <c r="A70" s="8"/>
      <c r="B70" s="8"/>
      <c r="C70" s="38"/>
      <c r="D70" s="8"/>
      <c r="E70" s="8"/>
      <c r="F70" s="8"/>
      <c r="G70" s="8"/>
      <c r="H70" s="54"/>
      <c r="I70" s="38"/>
      <c r="J70" s="8"/>
      <c r="K70" s="8"/>
      <c r="L70" s="8"/>
      <c r="M70" s="8"/>
      <c r="N70" s="8"/>
      <c r="O70" s="8"/>
      <c r="P70" s="53"/>
      <c r="Q70" s="53"/>
      <c r="R70" s="8"/>
      <c r="S70" s="53"/>
      <c r="T70" s="53"/>
      <c r="U70" s="8"/>
      <c r="V70" s="53"/>
      <c r="W70" s="53"/>
      <c r="X70" s="8"/>
      <c r="Y70" s="53"/>
      <c r="Z70" s="53"/>
      <c r="AA70" s="8"/>
      <c r="AB70" s="53"/>
      <c r="AC70" s="53"/>
      <c r="AD70" s="8"/>
      <c r="AE70" s="53"/>
      <c r="AF70" s="53"/>
      <c r="AG70" s="8"/>
      <c r="AH70" s="53"/>
      <c r="AI70" s="53"/>
      <c r="AJ70" s="8"/>
    </row>
    <row r="71" spans="1:56">
      <c r="A71" s="8"/>
      <c r="B71" s="8"/>
      <c r="C71" s="38"/>
      <c r="D71" s="8"/>
      <c r="E71" s="8"/>
      <c r="F71" s="8"/>
      <c r="G71" s="8"/>
      <c r="H71" s="54"/>
      <c r="I71" s="38"/>
      <c r="J71" s="8"/>
      <c r="K71" s="8"/>
      <c r="L71" s="8"/>
      <c r="M71" s="8"/>
      <c r="N71" s="8"/>
      <c r="O71" s="8"/>
      <c r="P71" s="53"/>
      <c r="Q71" s="53"/>
      <c r="R71" s="8"/>
      <c r="S71" s="53"/>
      <c r="T71" s="53"/>
      <c r="U71" s="8"/>
      <c r="V71" s="53"/>
      <c r="W71" s="53"/>
      <c r="X71" s="8"/>
      <c r="Y71" s="53"/>
      <c r="Z71" s="53"/>
      <c r="AA71" s="8"/>
      <c r="AB71" s="53"/>
      <c r="AC71" s="53"/>
      <c r="AD71" s="8"/>
      <c r="AE71" s="53"/>
      <c r="AF71" s="53"/>
      <c r="AG71" s="8"/>
      <c r="AH71" s="53"/>
      <c r="AI71" s="53"/>
      <c r="AJ71" s="8"/>
    </row>
    <row r="72" spans="1:56">
      <c r="A72" s="8"/>
      <c r="B72" s="8"/>
      <c r="C72" s="38"/>
      <c r="D72" s="8"/>
      <c r="E72" s="8"/>
      <c r="F72" s="8"/>
      <c r="G72" s="8"/>
      <c r="H72" s="54"/>
      <c r="I72" s="38"/>
      <c r="J72" s="8"/>
      <c r="K72" s="8"/>
      <c r="L72" s="8"/>
      <c r="M72" s="8"/>
      <c r="N72" s="8"/>
      <c r="O72" s="8"/>
      <c r="P72" s="53"/>
      <c r="Q72" s="53"/>
      <c r="R72" s="8"/>
      <c r="S72" s="53"/>
      <c r="T72" s="53"/>
      <c r="U72" s="8"/>
      <c r="V72" s="53"/>
      <c r="W72" s="53"/>
      <c r="X72" s="8"/>
      <c r="Y72" s="53"/>
      <c r="Z72" s="53"/>
      <c r="AA72" s="8"/>
      <c r="AB72" s="53"/>
      <c r="AC72" s="53"/>
      <c r="AD72" s="8"/>
      <c r="AE72" s="53"/>
      <c r="AF72" s="53"/>
      <c r="AG72" s="8"/>
      <c r="AH72" s="53"/>
      <c r="AI72" s="53"/>
      <c r="AJ72" s="8"/>
    </row>
    <row r="73" spans="1:56">
      <c r="A73" s="8"/>
      <c r="B73" s="8"/>
      <c r="C73" s="38"/>
      <c r="D73" s="8"/>
      <c r="E73" s="8"/>
      <c r="F73" s="8"/>
      <c r="G73" s="8"/>
      <c r="H73" s="54"/>
      <c r="I73" s="38"/>
      <c r="J73" s="8"/>
      <c r="K73" s="8"/>
      <c r="L73" s="8"/>
      <c r="M73" s="8"/>
      <c r="N73" s="8"/>
      <c r="O73" s="8"/>
      <c r="P73" s="53"/>
      <c r="Q73" s="53"/>
      <c r="R73" s="8"/>
      <c r="S73" s="53"/>
      <c r="T73" s="53"/>
      <c r="U73" s="8"/>
      <c r="V73" s="53"/>
      <c r="W73" s="53"/>
      <c r="X73" s="8"/>
      <c r="Y73" s="53"/>
      <c r="Z73" s="53"/>
      <c r="AA73" s="8"/>
      <c r="AB73" s="53"/>
      <c r="AC73" s="53"/>
      <c r="AD73" s="8"/>
      <c r="AE73" s="53"/>
      <c r="AF73" s="53"/>
      <c r="AG73" s="8"/>
      <c r="AH73" s="53"/>
      <c r="AI73" s="53"/>
      <c r="AJ73" s="8"/>
    </row>
    <row r="74" spans="1:56">
      <c r="A74" s="8"/>
      <c r="B74" s="8"/>
      <c r="C74" s="38"/>
      <c r="D74" s="8"/>
      <c r="E74" s="8"/>
      <c r="F74" s="8"/>
      <c r="G74" s="8"/>
      <c r="H74" s="54"/>
      <c r="I74" s="38"/>
      <c r="J74" s="8"/>
      <c r="K74" s="8"/>
      <c r="L74" s="8"/>
      <c r="M74" s="8"/>
      <c r="N74" s="8"/>
      <c r="O74" s="8"/>
      <c r="P74" s="53"/>
      <c r="Q74" s="53"/>
      <c r="R74" s="8"/>
      <c r="S74" s="53"/>
      <c r="T74" s="53"/>
      <c r="U74" s="8"/>
      <c r="V74" s="53"/>
      <c r="W74" s="53"/>
      <c r="X74" s="8"/>
      <c r="Y74" s="53"/>
      <c r="Z74" s="53"/>
      <c r="AA74" s="8"/>
      <c r="AB74" s="53"/>
      <c r="AC74" s="53"/>
      <c r="AD74" s="8"/>
      <c r="AE74" s="53"/>
      <c r="AF74" s="53"/>
      <c r="AG74" s="8"/>
      <c r="AH74" s="53"/>
      <c r="AI74" s="53"/>
      <c r="AJ74" s="8"/>
    </row>
    <row r="75" spans="1:56">
      <c r="A75" s="8"/>
      <c r="B75" s="8"/>
      <c r="C75" s="38"/>
      <c r="D75" s="8"/>
      <c r="E75" s="8"/>
      <c r="F75" s="8"/>
      <c r="G75" s="8"/>
      <c r="H75" s="54"/>
      <c r="I75" s="38"/>
      <c r="J75" s="8"/>
      <c r="K75" s="8"/>
      <c r="L75" s="8"/>
      <c r="M75" s="8"/>
      <c r="N75" s="8"/>
      <c r="O75" s="8"/>
      <c r="P75" s="53"/>
      <c r="Q75" s="53"/>
      <c r="R75" s="8"/>
      <c r="S75" s="53"/>
      <c r="T75" s="53"/>
      <c r="U75" s="8"/>
      <c r="V75" s="53"/>
      <c r="W75" s="53"/>
      <c r="X75" s="8"/>
      <c r="Y75" s="53"/>
      <c r="Z75" s="53"/>
      <c r="AA75" s="8"/>
      <c r="AB75" s="53"/>
      <c r="AC75" s="53"/>
      <c r="AD75" s="8"/>
      <c r="AE75" s="53"/>
      <c r="AF75" s="53"/>
      <c r="AG75" s="8"/>
      <c r="AH75" s="53"/>
      <c r="AI75" s="53"/>
      <c r="AJ75" s="8"/>
    </row>
    <row r="76" spans="1:56">
      <c r="A76" s="8"/>
      <c r="B76" s="8"/>
      <c r="C76" s="38"/>
      <c r="D76" s="8"/>
      <c r="E76" s="8"/>
      <c r="F76" s="8"/>
      <c r="G76" s="8"/>
      <c r="H76" s="54"/>
      <c r="I76" s="38"/>
      <c r="J76" s="8"/>
      <c r="K76" s="8"/>
      <c r="L76" s="8"/>
      <c r="M76" s="8"/>
      <c r="N76" s="8"/>
      <c r="O76" s="8"/>
      <c r="P76" s="53"/>
      <c r="Q76" s="53"/>
      <c r="R76" s="8"/>
      <c r="S76" s="53"/>
      <c r="T76" s="53"/>
      <c r="U76" s="8"/>
      <c r="V76" s="53"/>
      <c r="W76" s="53"/>
      <c r="X76" s="8"/>
      <c r="Y76" s="53"/>
      <c r="Z76" s="53"/>
      <c r="AA76" s="8"/>
      <c r="AB76" s="53"/>
      <c r="AC76" s="53"/>
      <c r="AD76" s="8"/>
      <c r="AE76" s="53"/>
      <c r="AF76" s="53"/>
      <c r="AG76" s="8"/>
      <c r="AH76" s="53"/>
      <c r="AI76" s="53"/>
      <c r="AJ76" s="8"/>
    </row>
    <row r="77" spans="1:56">
      <c r="A77" s="8"/>
      <c r="B77" s="8"/>
      <c r="C77" s="38"/>
      <c r="D77" s="8"/>
      <c r="E77" s="8"/>
      <c r="F77" s="8"/>
      <c r="G77" s="8"/>
      <c r="H77" s="54"/>
      <c r="I77" s="38"/>
      <c r="J77" s="8"/>
      <c r="K77" s="8"/>
      <c r="L77" s="8"/>
      <c r="M77" s="8"/>
      <c r="N77" s="8"/>
      <c r="O77" s="8"/>
      <c r="P77" s="53"/>
      <c r="Q77" s="53"/>
      <c r="R77" s="8"/>
      <c r="S77" s="53"/>
      <c r="T77" s="53"/>
      <c r="U77" s="8"/>
      <c r="V77" s="53"/>
      <c r="W77" s="53"/>
      <c r="X77" s="8"/>
      <c r="Y77" s="53"/>
      <c r="Z77" s="53"/>
      <c r="AA77" s="8"/>
      <c r="AB77" s="53"/>
      <c r="AC77" s="53"/>
      <c r="AD77" s="8"/>
      <c r="AE77" s="53"/>
      <c r="AF77" s="53"/>
      <c r="AG77" s="8"/>
      <c r="AH77" s="53"/>
      <c r="AI77" s="53"/>
      <c r="AJ77" s="8"/>
    </row>
    <row r="78" spans="1:56">
      <c r="A78" s="8"/>
      <c r="B78" s="8"/>
      <c r="C78" s="38"/>
      <c r="D78" s="8"/>
      <c r="E78" s="8"/>
      <c r="F78" s="8"/>
      <c r="G78" s="8"/>
      <c r="H78" s="54"/>
      <c r="I78" s="38"/>
      <c r="J78" s="8"/>
      <c r="K78" s="8"/>
      <c r="L78" s="8"/>
      <c r="M78" s="8"/>
      <c r="N78" s="8"/>
      <c r="O78" s="8"/>
      <c r="P78" s="53"/>
      <c r="Q78" s="53"/>
      <c r="R78" s="8"/>
      <c r="S78" s="53"/>
      <c r="T78" s="53"/>
      <c r="U78" s="8"/>
      <c r="V78" s="53"/>
      <c r="W78" s="53"/>
      <c r="X78" s="8"/>
      <c r="Y78" s="53"/>
      <c r="Z78" s="53"/>
      <c r="AA78" s="8"/>
      <c r="AB78" s="53"/>
      <c r="AC78" s="53"/>
      <c r="AD78" s="8"/>
      <c r="AE78" s="53"/>
      <c r="AF78" s="53"/>
      <c r="AG78" s="8"/>
      <c r="AH78" s="53"/>
      <c r="AI78" s="53"/>
      <c r="AJ78" s="8"/>
    </row>
    <row r="79" spans="1:56">
      <c r="A79" s="8"/>
      <c r="B79" s="8"/>
      <c r="C79" s="38"/>
      <c r="D79" s="8"/>
      <c r="E79" s="8"/>
      <c r="F79" s="8"/>
      <c r="G79" s="8"/>
      <c r="H79" s="54"/>
      <c r="I79" s="38"/>
      <c r="J79" s="8"/>
      <c r="K79" s="8"/>
      <c r="L79" s="8"/>
      <c r="M79" s="8"/>
      <c r="N79" s="8"/>
      <c r="O79" s="8"/>
      <c r="P79" s="53"/>
      <c r="Q79" s="53"/>
      <c r="R79" s="8"/>
      <c r="S79" s="53"/>
      <c r="T79" s="53"/>
      <c r="U79" s="8"/>
      <c r="V79" s="53"/>
      <c r="W79" s="53"/>
      <c r="X79" s="8"/>
      <c r="Y79" s="53"/>
      <c r="Z79" s="53"/>
      <c r="AA79" s="8"/>
      <c r="AB79" s="53"/>
      <c r="AC79" s="53"/>
      <c r="AD79" s="8"/>
      <c r="AE79" s="53"/>
      <c r="AF79" s="53"/>
      <c r="AG79" s="8"/>
      <c r="AH79" s="53"/>
      <c r="AI79" s="53"/>
      <c r="AJ79" s="8"/>
    </row>
    <row r="80" spans="1:56">
      <c r="A80" s="8"/>
      <c r="B80" s="8"/>
      <c r="C80" s="38"/>
      <c r="D80" s="8"/>
      <c r="E80" s="8"/>
      <c r="F80" s="8"/>
      <c r="G80" s="8"/>
      <c r="H80" s="54"/>
      <c r="I80" s="3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row>
    <row r="81" spans="1:36">
      <c r="A81" s="8"/>
      <c r="B81" s="8"/>
      <c r="C81" s="38"/>
      <c r="D81" s="8"/>
      <c r="E81" s="8"/>
      <c r="F81" s="8"/>
      <c r="G81" s="8"/>
      <c r="H81" s="54"/>
      <c r="I81" s="3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row>
    <row r="82" spans="1:36">
      <c r="A82" s="8"/>
      <c r="B82" s="8"/>
      <c r="C82" s="38"/>
      <c r="D82" s="8"/>
      <c r="E82" s="8"/>
      <c r="F82" s="8"/>
      <c r="G82" s="8"/>
      <c r="H82" s="54"/>
      <c r="I82" s="3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row>
    <row r="83" spans="1:36">
      <c r="A83" s="8"/>
      <c r="B83" s="8"/>
      <c r="C83" s="38"/>
      <c r="D83" s="8"/>
      <c r="E83" s="8"/>
      <c r="F83" s="8"/>
      <c r="G83" s="8"/>
      <c r="H83" s="54"/>
      <c r="I83" s="3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row>
    <row r="84" spans="1:36">
      <c r="A84" s="8"/>
      <c r="B84" s="8"/>
      <c r="C84" s="38"/>
      <c r="D84" s="8"/>
      <c r="E84" s="8"/>
      <c r="F84" s="8"/>
      <c r="G84" s="8"/>
      <c r="H84" s="54"/>
      <c r="I84" s="3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row>
    <row r="85" spans="1:36">
      <c r="A85" s="8"/>
      <c r="B85" s="8"/>
      <c r="C85" s="38"/>
      <c r="D85" s="8"/>
      <c r="E85" s="8"/>
      <c r="F85" s="8"/>
      <c r="G85" s="8"/>
      <c r="H85" s="54"/>
      <c r="I85" s="3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1:36">
      <c r="A86" s="8"/>
      <c r="B86" s="8"/>
      <c r="C86" s="38"/>
      <c r="D86" s="8"/>
      <c r="E86" s="8"/>
      <c r="F86" s="8"/>
      <c r="G86" s="8"/>
      <c r="H86" s="54"/>
      <c r="I86" s="3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1:36">
      <c r="A87" s="8"/>
      <c r="B87" s="8"/>
      <c r="C87" s="38"/>
      <c r="D87" s="8"/>
      <c r="E87" s="8"/>
      <c r="F87" s="8"/>
      <c r="G87" s="8"/>
      <c r="H87" s="54"/>
      <c r="I87" s="3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1:36">
      <c r="A88" s="8"/>
      <c r="B88" s="8"/>
      <c r="C88" s="38"/>
      <c r="D88" s="8"/>
      <c r="E88" s="8"/>
      <c r="F88" s="8"/>
      <c r="G88" s="8"/>
      <c r="H88" s="54"/>
      <c r="I88" s="3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row>
    <row r="89" spans="1:36">
      <c r="A89" s="8"/>
      <c r="B89" s="8"/>
      <c r="C89" s="38"/>
      <c r="D89" s="8"/>
      <c r="E89" s="8"/>
      <c r="F89" s="8"/>
      <c r="G89" s="8"/>
      <c r="H89" s="54"/>
      <c r="I89" s="3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row>
    <row r="90" spans="1:36">
      <c r="A90" s="8"/>
      <c r="B90" s="8"/>
      <c r="C90" s="38"/>
      <c r="D90" s="8"/>
      <c r="E90" s="8"/>
      <c r="F90" s="8"/>
      <c r="G90" s="8"/>
      <c r="H90" s="54"/>
      <c r="I90" s="3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1:36">
      <c r="A91" s="8"/>
      <c r="B91" s="8"/>
      <c r="C91" s="38"/>
      <c r="D91" s="8"/>
      <c r="E91" s="8"/>
      <c r="F91" s="8"/>
      <c r="G91" s="8"/>
      <c r="H91" s="54"/>
      <c r="I91" s="3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1:36">
      <c r="A92" s="8"/>
      <c r="B92" s="8"/>
      <c r="C92" s="38"/>
      <c r="D92" s="8"/>
      <c r="E92" s="8"/>
      <c r="F92" s="8"/>
      <c r="G92" s="8"/>
      <c r="H92" s="54"/>
      <c r="I92" s="3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1:36">
      <c r="A93" s="8"/>
      <c r="B93" s="8"/>
      <c r="C93" s="38"/>
      <c r="D93" s="8"/>
      <c r="E93" s="8"/>
      <c r="F93" s="8"/>
      <c r="G93" s="8"/>
      <c r="H93" s="54"/>
      <c r="I93" s="3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1:36">
      <c r="A94" s="8"/>
      <c r="B94" s="8"/>
      <c r="C94" s="38"/>
      <c r="D94" s="8"/>
      <c r="E94" s="8"/>
      <c r="F94" s="8"/>
      <c r="G94" s="8"/>
      <c r="H94" s="54"/>
      <c r="I94" s="3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1:36">
      <c r="A95" s="8"/>
      <c r="B95" s="8"/>
      <c r="C95" s="38"/>
      <c r="D95" s="8"/>
      <c r="E95" s="8"/>
      <c r="F95" s="8"/>
      <c r="G95" s="8"/>
      <c r="H95" s="54"/>
      <c r="I95" s="3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c r="A96" s="8"/>
      <c r="B96" s="8"/>
      <c r="C96" s="38"/>
      <c r="D96" s="8"/>
      <c r="E96" s="8"/>
      <c r="F96" s="8"/>
      <c r="G96" s="8"/>
      <c r="H96" s="54"/>
      <c r="I96" s="3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3:9" s="8" customFormat="1">
      <c r="C97" s="38"/>
      <c r="H97" s="54"/>
      <c r="I97" s="38"/>
    </row>
    <row r="98" spans="3:9" s="8" customFormat="1">
      <c r="C98" s="38"/>
      <c r="H98" s="54"/>
      <c r="I98" s="38"/>
    </row>
    <row r="99" spans="3:9" s="8" customFormat="1">
      <c r="C99" s="38"/>
      <c r="H99" s="54"/>
      <c r="I99" s="38"/>
    </row>
    <row r="100" spans="3:9" s="8" customFormat="1">
      <c r="C100" s="38"/>
      <c r="H100" s="54"/>
      <c r="I100" s="38"/>
    </row>
    <row r="101" spans="3:9" s="8" customFormat="1">
      <c r="C101" s="38"/>
      <c r="H101" s="54"/>
      <c r="I101" s="38"/>
    </row>
    <row r="102" spans="3:9" s="8" customFormat="1">
      <c r="C102" s="38"/>
      <c r="H102" s="54"/>
      <c r="I102" s="38"/>
    </row>
    <row r="103" spans="3:9" s="8" customFormat="1">
      <c r="C103" s="38"/>
      <c r="H103" s="54"/>
      <c r="I103" s="38"/>
    </row>
    <row r="104" spans="3:9" s="8" customFormat="1">
      <c r="C104" s="38"/>
      <c r="H104" s="54"/>
      <c r="I104" s="38"/>
    </row>
    <row r="105" spans="3:9" s="8" customFormat="1">
      <c r="C105" s="38"/>
      <c r="H105" s="54"/>
      <c r="I105" s="38"/>
    </row>
    <row r="106" spans="3:9" s="8" customFormat="1">
      <c r="C106" s="38"/>
      <c r="H106" s="54"/>
      <c r="I106" s="38"/>
    </row>
    <row r="107" spans="3:9" s="8" customFormat="1">
      <c r="C107" s="38"/>
      <c r="H107" s="54"/>
      <c r="I107" s="38"/>
    </row>
    <row r="108" spans="3:9" s="8" customFormat="1">
      <c r="C108" s="38"/>
      <c r="H108" s="54"/>
      <c r="I108" s="38"/>
    </row>
    <row r="109" spans="3:9" s="8" customFormat="1">
      <c r="C109" s="38"/>
      <c r="H109" s="54"/>
      <c r="I109" s="38"/>
    </row>
    <row r="110" spans="3:9" s="8" customFormat="1">
      <c r="C110" s="38"/>
      <c r="H110" s="54"/>
      <c r="I110" s="38"/>
    </row>
    <row r="111" spans="3:9" s="8" customFormat="1">
      <c r="C111" s="38"/>
      <c r="H111" s="54"/>
      <c r="I111" s="38"/>
    </row>
    <row r="112" spans="3:9" s="8" customFormat="1">
      <c r="C112" s="38"/>
      <c r="H112" s="54"/>
      <c r="I112" s="38"/>
    </row>
    <row r="113" spans="3:9" s="8" customFormat="1">
      <c r="C113" s="38"/>
      <c r="H113" s="54"/>
      <c r="I113" s="38"/>
    </row>
    <row r="114" spans="3:9" s="8" customFormat="1">
      <c r="C114" s="38"/>
      <c r="H114" s="54"/>
      <c r="I114" s="38"/>
    </row>
    <row r="115" spans="3:9" s="8" customFormat="1">
      <c r="C115" s="38"/>
      <c r="H115" s="54"/>
      <c r="I115" s="38"/>
    </row>
    <row r="116" spans="3:9" s="8" customFormat="1">
      <c r="C116" s="38"/>
      <c r="H116" s="54"/>
      <c r="I116" s="38"/>
    </row>
    <row r="117" spans="3:9" s="8" customFormat="1">
      <c r="C117" s="38"/>
      <c r="H117" s="54"/>
      <c r="I117" s="38"/>
    </row>
    <row r="118" spans="3:9" s="8" customFormat="1">
      <c r="C118" s="38"/>
      <c r="H118" s="54"/>
      <c r="I118" s="38"/>
    </row>
    <row r="375" spans="8:8">
      <c r="H375" s="55" t="s">
        <v>4</v>
      </c>
    </row>
  </sheetData>
  <sheetProtection selectLockedCells="1"/>
  <mergeCells count="254">
    <mergeCell ref="S67:U67"/>
    <mergeCell ref="P68:R68"/>
    <mergeCell ref="S68:U68"/>
    <mergeCell ref="J67:L67"/>
    <mergeCell ref="M67:O67"/>
    <mergeCell ref="J68:L68"/>
    <mergeCell ref="M68:O68"/>
    <mergeCell ref="G67:I67"/>
    <mergeCell ref="G68:I68"/>
    <mergeCell ref="A67:C67"/>
    <mergeCell ref="D67:F67"/>
    <mergeCell ref="A68:C68"/>
    <mergeCell ref="D68:F68"/>
    <mergeCell ref="F2:M2"/>
    <mergeCell ref="F3:M3"/>
    <mergeCell ref="AH39:AJ39"/>
    <mergeCell ref="P39:R39"/>
    <mergeCell ref="S39:U39"/>
    <mergeCell ref="V39:X39"/>
    <mergeCell ref="AE39:AG39"/>
    <mergeCell ref="V33:X33"/>
    <mergeCell ref="V32:X32"/>
    <mergeCell ref="M33:O33"/>
    <mergeCell ref="J32:L32"/>
    <mergeCell ref="G32:I32"/>
    <mergeCell ref="M32:O32"/>
    <mergeCell ref="J33:L33"/>
    <mergeCell ref="G33:I33"/>
    <mergeCell ref="S38:U38"/>
    <mergeCell ref="S37:U37"/>
    <mergeCell ref="G34:I34"/>
    <mergeCell ref="J35:L35"/>
    <mergeCell ref="G38:I38"/>
    <mergeCell ref="O2:P2"/>
    <mergeCell ref="O3:P3"/>
    <mergeCell ref="O4:P4"/>
    <mergeCell ref="P32:R32"/>
    <mergeCell ref="P31:R31"/>
    <mergeCell ref="P37:R37"/>
    <mergeCell ref="P33:R33"/>
    <mergeCell ref="S31:U31"/>
    <mergeCell ref="AE35:AG35"/>
    <mergeCell ref="Y35:AA35"/>
    <mergeCell ref="V35:X35"/>
    <mergeCell ref="S36:U36"/>
    <mergeCell ref="AB36:AD36"/>
    <mergeCell ref="V36:X36"/>
    <mergeCell ref="Y36:AA36"/>
    <mergeCell ref="S33:U33"/>
    <mergeCell ref="S35:U35"/>
    <mergeCell ref="V34:X34"/>
    <mergeCell ref="M40:O40"/>
    <mergeCell ref="P34:R34"/>
    <mergeCell ref="M35:O35"/>
    <mergeCell ref="P38:R38"/>
    <mergeCell ref="P40:R40"/>
    <mergeCell ref="P36:R36"/>
    <mergeCell ref="S40:U40"/>
    <mergeCell ref="M34:O34"/>
    <mergeCell ref="P35:R35"/>
    <mergeCell ref="AB39:AD39"/>
    <mergeCell ref="AB38:AD38"/>
    <mergeCell ref="V37:X37"/>
    <mergeCell ref="Y37:AA37"/>
    <mergeCell ref="Y39:AA39"/>
    <mergeCell ref="Y38:AA38"/>
    <mergeCell ref="V38:X38"/>
    <mergeCell ref="Y40:AA40"/>
    <mergeCell ref="V40:X40"/>
    <mergeCell ref="V41:X41"/>
    <mergeCell ref="Y41:AA41"/>
    <mergeCell ref="V42:X42"/>
    <mergeCell ref="S42:U42"/>
    <mergeCell ref="S41:U41"/>
    <mergeCell ref="Y42:AA42"/>
    <mergeCell ref="AE69:AG69"/>
    <mergeCell ref="AE49:AG49"/>
    <mergeCell ref="Y69:AA69"/>
    <mergeCell ref="AB69:AD69"/>
    <mergeCell ref="Y66:AA66"/>
    <mergeCell ref="AB48:AD48"/>
    <mergeCell ref="AB66:AD66"/>
    <mergeCell ref="AB49:AD49"/>
    <mergeCell ref="AE48:AG48"/>
    <mergeCell ref="AB43:AD43"/>
    <mergeCell ref="Y43:AA43"/>
    <mergeCell ref="AB47:AD47"/>
    <mergeCell ref="Y47:AA47"/>
    <mergeCell ref="Y44:AA44"/>
    <mergeCell ref="AB44:AD44"/>
    <mergeCell ref="Y45:AA45"/>
    <mergeCell ref="AB45:AD45"/>
    <mergeCell ref="M49:O49"/>
    <mergeCell ref="S48:U48"/>
    <mergeCell ref="S49:U49"/>
    <mergeCell ref="Y48:AA48"/>
    <mergeCell ref="Y49:AA49"/>
    <mergeCell ref="P48:R48"/>
    <mergeCell ref="V48:X48"/>
    <mergeCell ref="AH69:AJ69"/>
    <mergeCell ref="V69:X69"/>
    <mergeCell ref="AE66:AG66"/>
    <mergeCell ref="AH66:AJ66"/>
    <mergeCell ref="AH49:AJ49"/>
    <mergeCell ref="P69:R69"/>
    <mergeCell ref="S69:U69"/>
    <mergeCell ref="V66:X66"/>
    <mergeCell ref="S66:U66"/>
    <mergeCell ref="V49:X49"/>
    <mergeCell ref="P66:R66"/>
    <mergeCell ref="P49:R49"/>
    <mergeCell ref="P67:R67"/>
    <mergeCell ref="A49:C49"/>
    <mergeCell ref="P46:R46"/>
    <mergeCell ref="P45:R45"/>
    <mergeCell ref="M45:O45"/>
    <mergeCell ref="M46:O46"/>
    <mergeCell ref="J45:L45"/>
    <mergeCell ref="M48:O48"/>
    <mergeCell ref="D49:F49"/>
    <mergeCell ref="A48:C48"/>
    <mergeCell ref="G48:I48"/>
    <mergeCell ref="J47:L47"/>
    <mergeCell ref="G47:I47"/>
    <mergeCell ref="M47:O47"/>
    <mergeCell ref="G49:I49"/>
    <mergeCell ref="J49:L49"/>
    <mergeCell ref="D48:F48"/>
    <mergeCell ref="J48:L48"/>
    <mergeCell ref="AB42:AD42"/>
    <mergeCell ref="AB46:AD46"/>
    <mergeCell ref="G43:I43"/>
    <mergeCell ref="AE46:AG46"/>
    <mergeCell ref="AE44:AG44"/>
    <mergeCell ref="AH44:AJ44"/>
    <mergeCell ref="J46:L46"/>
    <mergeCell ref="G44:I44"/>
    <mergeCell ref="S45:U45"/>
    <mergeCell ref="AE43:AG43"/>
    <mergeCell ref="AH35:AJ35"/>
    <mergeCell ref="AE41:AG41"/>
    <mergeCell ref="AE45:AG45"/>
    <mergeCell ref="AH45:AJ45"/>
    <mergeCell ref="AH40:AJ40"/>
    <mergeCell ref="AH41:AJ41"/>
    <mergeCell ref="AE42:AG42"/>
    <mergeCell ref="AH42:AJ42"/>
    <mergeCell ref="AB35:AD35"/>
    <mergeCell ref="AH32:AJ32"/>
    <mergeCell ref="AB33:AD33"/>
    <mergeCell ref="AB32:AD32"/>
    <mergeCell ref="AE38:AG38"/>
    <mergeCell ref="AE37:AG37"/>
    <mergeCell ref="AH36:AJ36"/>
    <mergeCell ref="AE36:AG36"/>
    <mergeCell ref="AB37:AD37"/>
    <mergeCell ref="AH34:AJ34"/>
    <mergeCell ref="AB40:AD40"/>
    <mergeCell ref="AB41:AD41"/>
    <mergeCell ref="AB31:AD31"/>
    <mergeCell ref="AH33:AJ33"/>
    <mergeCell ref="AE32:AG32"/>
    <mergeCell ref="AE33:AG33"/>
    <mergeCell ref="AH31:AJ31"/>
    <mergeCell ref="AE40:AG40"/>
    <mergeCell ref="AH37:AJ37"/>
    <mergeCell ref="AH38:AJ38"/>
    <mergeCell ref="V31:X31"/>
    <mergeCell ref="S32:U32"/>
    <mergeCell ref="S34:U34"/>
    <mergeCell ref="AE31:AG31"/>
    <mergeCell ref="Y31:AA31"/>
    <mergeCell ref="AB34:AD34"/>
    <mergeCell ref="AE34:AG34"/>
    <mergeCell ref="Y34:AA34"/>
    <mergeCell ref="Y32:AA32"/>
    <mergeCell ref="Y33:AA33"/>
    <mergeCell ref="A3:B3"/>
    <mergeCell ref="M31:O31"/>
    <mergeCell ref="D37:F37"/>
    <mergeCell ref="G37:I37"/>
    <mergeCell ref="D35:F35"/>
    <mergeCell ref="J34:L34"/>
    <mergeCell ref="J36:L36"/>
    <mergeCell ref="G35:I35"/>
    <mergeCell ref="D32:F32"/>
    <mergeCell ref="D33:F33"/>
    <mergeCell ref="M39:O39"/>
    <mergeCell ref="D39:F39"/>
    <mergeCell ref="G39:I39"/>
    <mergeCell ref="M36:O36"/>
    <mergeCell ref="J38:L38"/>
    <mergeCell ref="J39:L39"/>
    <mergeCell ref="M37:O37"/>
    <mergeCell ref="M38:O38"/>
    <mergeCell ref="G36:I36"/>
    <mergeCell ref="D38:F38"/>
    <mergeCell ref="D34:F34"/>
    <mergeCell ref="A32:C32"/>
    <mergeCell ref="A33:C33"/>
    <mergeCell ref="A36:C36"/>
    <mergeCell ref="A37:C37"/>
    <mergeCell ref="A34:C34"/>
    <mergeCell ref="A35:C35"/>
    <mergeCell ref="D36:F36"/>
    <mergeCell ref="A38:C38"/>
    <mergeCell ref="A39:C39"/>
    <mergeCell ref="A47:C47"/>
    <mergeCell ref="D45:F45"/>
    <mergeCell ref="G45:I45"/>
    <mergeCell ref="G46:I46"/>
    <mergeCell ref="D47:F47"/>
    <mergeCell ref="A45:C45"/>
    <mergeCell ref="A46:C46"/>
    <mergeCell ref="D46:F46"/>
    <mergeCell ref="J37:L37"/>
    <mergeCell ref="A41:C41"/>
    <mergeCell ref="D42:F42"/>
    <mergeCell ref="D43:F43"/>
    <mergeCell ref="A43:C43"/>
    <mergeCell ref="D44:F44"/>
    <mergeCell ref="G42:I42"/>
    <mergeCell ref="G41:I41"/>
    <mergeCell ref="D41:F41"/>
    <mergeCell ref="A42:C42"/>
    <mergeCell ref="J43:L43"/>
    <mergeCell ref="M43:O43"/>
    <mergeCell ref="P43:R43"/>
    <mergeCell ref="P41:R41"/>
    <mergeCell ref="P42:R42"/>
    <mergeCell ref="M41:O41"/>
    <mergeCell ref="J41:L41"/>
    <mergeCell ref="M42:O42"/>
    <mergeCell ref="J42:L42"/>
    <mergeCell ref="AH48:AJ48"/>
    <mergeCell ref="AH47:AJ47"/>
    <mergeCell ref="AE47:AG47"/>
    <mergeCell ref="V47:X47"/>
    <mergeCell ref="A44:C44"/>
    <mergeCell ref="J44:L44"/>
    <mergeCell ref="M44:O44"/>
    <mergeCell ref="P44:R44"/>
    <mergeCell ref="S47:U47"/>
    <mergeCell ref="P47:R47"/>
    <mergeCell ref="S44:U44"/>
    <mergeCell ref="S43:U43"/>
    <mergeCell ref="V44:X44"/>
    <mergeCell ref="V43:X43"/>
    <mergeCell ref="AH43:AJ43"/>
    <mergeCell ref="AH46:AJ46"/>
    <mergeCell ref="V46:X46"/>
    <mergeCell ref="Y46:AA46"/>
    <mergeCell ref="V45:X45"/>
    <mergeCell ref="S46:U46"/>
  </mergeCells>
  <phoneticPr fontId="0" type="noConversion"/>
  <conditionalFormatting sqref="K4:K5 E4">
    <cfRule type="cellIs" dxfId="337" priority="3" stopIfTrue="1" operator="lessThanOrEqual">
      <formula>#REF!</formula>
    </cfRule>
    <cfRule type="cellIs" dxfId="336" priority="4" stopIfTrue="1" operator="greaterThan">
      <formula>#REF!</formula>
    </cfRule>
  </conditionalFormatting>
  <conditionalFormatting sqref="B7:B30 E7:E30 H7:H30 K7:K30 N7:N30 Q7:Q30 T7:T30 W7:W30 Z7:Z30 AC7:AC30 AF7:AF30 AI7:AI30">
    <cfRule type="expression" dxfId="335" priority="5" stopIfTrue="1">
      <formula>SEARCH("dual lift",B7)&gt;0</formula>
    </cfRule>
    <cfRule type="expression" dxfId="334" priority="6" stopIfTrue="1">
      <formula>SEARCH("heavy lift",B7)&gt;0</formula>
    </cfRule>
  </conditionalFormatting>
  <conditionalFormatting sqref="O3">
    <cfRule type="cellIs" dxfId="333" priority="11" stopIfTrue="1" operator="greaterThan">
      <formula>$R$2</formula>
    </cfRule>
  </conditionalFormatting>
  <dataValidations count="1">
    <dataValidation type="date" operator="greaterThan" allowBlank="1" showInputMessage="1" showErrorMessage="1" sqref="E3">
      <formula1>39814</formula1>
    </dataValidation>
  </dataValidations>
  <printOptions horizontalCentered="1" verticalCentered="1"/>
  <pageMargins left="0.1" right="0.1" top="0.1" bottom="0.25" header="0.1" footer="0.15"/>
  <pageSetup paperSize="9" scale="49" orientation="landscape" r:id="rId1"/>
  <headerFooter alignWithMargins="0">
    <oddFooter>&amp;RPrinted &amp;D at &amp;T</oddFooter>
  </headerFooter>
  <colBreaks count="1" manualBreakCount="1">
    <brk id="9" max="6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5"/>
    <pageSetUpPr fitToPage="1"/>
  </sheetPr>
  <dimension ref="A1:IU394"/>
  <sheetViews>
    <sheetView topLeftCell="A4" zoomScale="78" zoomScaleNormal="78" zoomScaleSheetLayoutView="65" workbookViewId="0">
      <pane ySplit="26" topLeftCell="A30" activePane="bottomLeft" state="frozen"/>
      <selection activeCell="E73" sqref="E73"/>
      <selection pane="bottomLeft" activeCell="S31" sqref="S31:U31"/>
    </sheetView>
  </sheetViews>
  <sheetFormatPr defaultColWidth="0" defaultRowHeight="12.75"/>
  <cols>
    <col min="1" max="1" width="6.42578125" style="9" customWidth="1"/>
    <col min="2" max="2" width="28.7109375" style="9" customWidth="1"/>
    <col min="3" max="3" width="7.28515625" style="39" customWidth="1"/>
    <col min="4" max="4" width="7.28515625" style="9" customWidth="1"/>
    <col min="5" max="5" width="28.7109375" style="9" customWidth="1"/>
    <col min="6" max="6" width="7.28515625" style="39" customWidth="1"/>
    <col min="7" max="7" width="7.28515625" style="9" customWidth="1"/>
    <col min="8" max="8" width="28.7109375" style="9" customWidth="1"/>
    <col min="9" max="9" width="7.28515625" style="39" customWidth="1"/>
    <col min="10" max="10" width="7.28515625" style="9" customWidth="1"/>
    <col min="11" max="11" width="28.7109375" style="9" customWidth="1"/>
    <col min="12" max="12" width="7.28515625" style="39" customWidth="1"/>
    <col min="13" max="13" width="7.28515625" style="9" customWidth="1"/>
    <col min="14" max="14" width="28.7109375" style="9" customWidth="1"/>
    <col min="15" max="15" width="7.28515625" style="39" customWidth="1"/>
    <col min="16" max="16" width="7.28515625" style="9" customWidth="1"/>
    <col min="17" max="17" width="28.7109375" style="9" customWidth="1"/>
    <col min="18" max="18" width="7.28515625" style="39" customWidth="1"/>
    <col min="19" max="19" width="7.28515625" style="9" customWidth="1"/>
    <col min="20" max="20" width="28.7109375" style="9" customWidth="1"/>
    <col min="21" max="21" width="7.28515625" style="39" customWidth="1"/>
    <col min="22" max="22" width="7.28515625" style="9" customWidth="1"/>
    <col min="23" max="23" width="28.7109375" style="9" customWidth="1"/>
    <col min="24" max="24" width="7.28515625" style="39" customWidth="1"/>
    <col min="25" max="25" width="7.28515625" style="9" customWidth="1"/>
    <col min="26" max="26" width="28.7109375" style="9" customWidth="1"/>
    <col min="27" max="27" width="7.28515625" style="39" customWidth="1"/>
    <col min="28" max="28" width="7.28515625" style="9" customWidth="1"/>
    <col min="29" max="29" width="28.7109375" style="9" customWidth="1"/>
    <col min="30" max="30" width="7.28515625" style="39" customWidth="1"/>
    <col min="31" max="31" width="7.28515625" style="9" customWidth="1"/>
    <col min="32" max="32" width="28.7109375" style="9" customWidth="1"/>
    <col min="33" max="33" width="7.28515625" style="39" customWidth="1"/>
    <col min="34" max="34" width="7.28515625" style="9" customWidth="1"/>
    <col min="35" max="35" width="28.7109375" style="9" customWidth="1"/>
    <col min="36" max="36" width="7.28515625" style="39" customWidth="1"/>
    <col min="37" max="37" width="7.28515625" style="9" customWidth="1"/>
    <col min="38" max="38" width="28.7109375" style="9" customWidth="1"/>
    <col min="39" max="39" width="7.28515625" style="39" customWidth="1"/>
    <col min="40" max="40" width="7.28515625" style="9" customWidth="1"/>
    <col min="41" max="41" width="28.7109375" style="9" customWidth="1"/>
    <col min="42" max="42" width="7.28515625" style="39" customWidth="1"/>
    <col min="43" max="43" width="7.28515625" style="9" customWidth="1"/>
    <col min="44" max="44" width="28.7109375" style="9" customWidth="1"/>
    <col min="45" max="45" width="7.28515625" style="39" customWidth="1"/>
    <col min="46" max="46" width="7.28515625" style="9" customWidth="1"/>
    <col min="47" max="47" width="28.7109375" style="9" customWidth="1"/>
    <col min="48" max="48" width="7.28515625" style="39" customWidth="1"/>
    <col min="49" max="49" width="7.28515625" style="9" customWidth="1"/>
    <col min="50" max="50" width="28.7109375" style="9" customWidth="1"/>
    <col min="51" max="51" width="7.28515625" style="39" customWidth="1"/>
    <col min="52" max="52" width="7.28515625" style="9" customWidth="1"/>
    <col min="53" max="53" width="28.7109375" style="9" customWidth="1"/>
    <col min="54" max="54" width="7.28515625" style="39" customWidth="1"/>
    <col min="55" max="55" width="7.28515625" style="9" customWidth="1"/>
    <col min="56" max="56" width="28.7109375" style="9" customWidth="1"/>
    <col min="57" max="57" width="13" style="39" bestFit="1" customWidth="1"/>
    <col min="58" max="58" width="7.28515625" style="9" customWidth="1"/>
    <col min="59" max="59" width="28.7109375" style="9" customWidth="1"/>
    <col min="60" max="60" width="7.28515625" style="39" customWidth="1"/>
    <col min="61" max="61" width="7.28515625" style="9" customWidth="1"/>
    <col min="62" max="62" width="28.7109375" style="9" customWidth="1"/>
    <col min="63" max="63" width="7.28515625" style="39" customWidth="1"/>
    <col min="64" max="64" width="7.28515625" style="9" customWidth="1"/>
    <col min="65" max="65" width="28.7109375" style="9" customWidth="1"/>
    <col min="66" max="66" width="7.28515625" style="39" customWidth="1"/>
    <col min="67" max="67" width="7.28515625" style="9" customWidth="1"/>
    <col min="68" max="68" width="28.7109375" style="9" customWidth="1"/>
    <col min="69" max="69" width="7.28515625" style="39" customWidth="1"/>
    <col min="70" max="70" width="7.28515625" style="9" customWidth="1"/>
    <col min="71" max="71" width="28.7109375" style="9" customWidth="1"/>
    <col min="72" max="72" width="7.28515625" style="39" customWidth="1"/>
    <col min="73" max="73" width="7.28515625" style="9" customWidth="1"/>
    <col min="74" max="74" width="28.7109375" style="9" customWidth="1"/>
    <col min="75" max="75" width="7.28515625" style="39" customWidth="1"/>
    <col min="76" max="76" width="7.28515625" style="9" customWidth="1"/>
    <col min="77" max="77" width="28.7109375" style="9" customWidth="1"/>
    <col min="78" max="78" width="7.28515625" style="39" customWidth="1"/>
    <col min="79" max="79" width="7.28515625" style="9" customWidth="1"/>
    <col min="80" max="80" width="28.7109375" style="9" customWidth="1"/>
    <col min="81" max="81" width="7.28515625" style="39" customWidth="1"/>
    <col min="82" max="82" width="7.28515625" style="9" customWidth="1"/>
    <col min="83" max="83" width="28.7109375" style="9" customWidth="1"/>
    <col min="84" max="84" width="7.28515625" style="39" customWidth="1"/>
    <col min="85" max="85" width="7.28515625" style="9" customWidth="1"/>
    <col min="86" max="86" width="28.7109375" style="9" customWidth="1"/>
    <col min="87" max="87" width="7.28515625" style="39" customWidth="1"/>
    <col min="88" max="88" width="7.28515625" style="9" customWidth="1"/>
    <col min="89" max="89" width="28.7109375" style="9" customWidth="1"/>
    <col min="90" max="90" width="7.28515625" style="39" customWidth="1"/>
    <col min="91" max="91" width="7.28515625" style="9" customWidth="1"/>
    <col min="92" max="92" width="28.7109375" style="9" customWidth="1"/>
    <col min="93" max="93" width="7.28515625" style="39" customWidth="1"/>
    <col min="94" max="94" width="7.28515625" style="9" customWidth="1"/>
    <col min="95" max="95" width="28.7109375" style="9" customWidth="1"/>
    <col min="96" max="96" width="7.28515625" style="39" customWidth="1"/>
    <col min="97" max="97" width="7.28515625" style="9" customWidth="1"/>
    <col min="98" max="98" width="28.7109375" style="9" customWidth="1"/>
    <col min="99" max="99" width="7.28515625" style="39" customWidth="1"/>
    <col min="100" max="100" width="7.28515625" style="9" customWidth="1"/>
    <col min="101" max="101" width="28.7109375" style="9" customWidth="1"/>
    <col min="102" max="102" width="7.28515625" style="39" customWidth="1"/>
    <col min="103" max="103" width="7.28515625" style="9" customWidth="1"/>
    <col min="104" max="104" width="28.7109375" style="9" customWidth="1"/>
    <col min="105" max="105" width="7.28515625" style="39" customWidth="1"/>
    <col min="106" max="106" width="7.28515625" style="9" customWidth="1"/>
    <col min="107" max="107" width="28.7109375" style="9" customWidth="1"/>
    <col min="108" max="108" width="7.28515625" style="39" customWidth="1"/>
    <col min="109" max="109" width="7.28515625" style="9" customWidth="1"/>
    <col min="110" max="110" width="28.7109375" style="9" customWidth="1"/>
    <col min="111" max="111" width="7.28515625" style="39" customWidth="1"/>
    <col min="112" max="112" width="7.28515625" style="9" customWidth="1"/>
    <col min="113" max="113" width="28.7109375" style="9" customWidth="1"/>
    <col min="114" max="114" width="7.28515625" style="39" customWidth="1"/>
    <col min="115" max="115" width="7.28515625" style="9" customWidth="1"/>
    <col min="116" max="116" width="28.7109375" style="9" customWidth="1"/>
    <col min="117" max="117" width="7.28515625" style="39" customWidth="1"/>
    <col min="118" max="118" width="7.28515625" style="9" customWidth="1"/>
    <col min="119" max="119" width="28.7109375" style="9" customWidth="1"/>
    <col min="120" max="120" width="7.28515625" style="39" customWidth="1"/>
    <col min="121" max="121" width="7.28515625" style="9" customWidth="1"/>
    <col min="122" max="122" width="28.7109375" style="9" customWidth="1"/>
    <col min="123" max="123" width="7.28515625" style="39" customWidth="1"/>
    <col min="124" max="124" width="7.28515625" style="9" customWidth="1"/>
    <col min="125" max="125" width="28.7109375" style="9" customWidth="1"/>
    <col min="126" max="126" width="7.28515625" style="39" customWidth="1"/>
    <col min="127" max="127" width="7.28515625" style="9" customWidth="1"/>
    <col min="128" max="128" width="28.7109375" style="9" customWidth="1"/>
    <col min="129" max="129" width="7.28515625" style="39" customWidth="1"/>
    <col min="130" max="130" width="7.28515625" style="9" customWidth="1"/>
    <col min="131" max="131" width="28.7109375" style="9" customWidth="1"/>
    <col min="132" max="132" width="7.28515625" style="39" customWidth="1"/>
    <col min="133" max="133" width="7.28515625" style="9" customWidth="1"/>
    <col min="134" max="134" width="28.7109375" style="9" customWidth="1"/>
    <col min="135" max="135" width="7.28515625" style="39" customWidth="1"/>
    <col min="136" max="136" width="7.28515625" style="9" customWidth="1"/>
    <col min="137" max="137" width="28.7109375" style="9" customWidth="1"/>
    <col min="138" max="138" width="7.28515625" style="39" customWidth="1"/>
    <col min="139" max="139" width="7.28515625" style="9" customWidth="1"/>
    <col min="140" max="140" width="28.7109375" style="9" customWidth="1"/>
    <col min="141" max="141" width="7.28515625" style="39" customWidth="1"/>
    <col min="142" max="142" width="7.28515625" style="9" customWidth="1"/>
    <col min="143" max="143" width="28.7109375" style="9" customWidth="1"/>
    <col min="144" max="144" width="7.28515625" style="39" customWidth="1"/>
    <col min="145" max="145" width="7.28515625" style="9" customWidth="1"/>
    <col min="146" max="146" width="28.7109375" style="9" customWidth="1"/>
    <col min="147" max="147" width="7.28515625" style="39" customWidth="1"/>
    <col min="148" max="148" width="7.28515625" style="9" customWidth="1"/>
    <col min="149" max="149" width="28.7109375" style="9" customWidth="1"/>
    <col min="150" max="150" width="7.28515625" style="39" customWidth="1"/>
    <col min="151" max="151" width="7.28515625" style="9" customWidth="1"/>
    <col min="152" max="152" width="28.7109375" style="9" customWidth="1"/>
    <col min="153" max="153" width="7.28515625" style="39" customWidth="1"/>
    <col min="154" max="154" width="7.28515625" style="9" customWidth="1"/>
    <col min="155" max="155" width="28.7109375" style="9" customWidth="1"/>
    <col min="156" max="156" width="7.28515625" style="39" customWidth="1"/>
    <col min="157" max="157" width="7.28515625" style="9" customWidth="1"/>
    <col min="158" max="158" width="28.7109375" style="9" customWidth="1"/>
    <col min="159" max="159" width="7.28515625" style="39" customWidth="1"/>
    <col min="160" max="160" width="7.28515625" style="9" customWidth="1"/>
    <col min="161" max="161" width="28.7109375" style="9" customWidth="1"/>
    <col min="162" max="162" width="7.28515625" style="39" customWidth="1"/>
    <col min="163" max="163" width="7.28515625" style="9" customWidth="1"/>
    <col min="164" max="164" width="28.7109375" style="9" customWidth="1"/>
    <col min="165" max="165" width="7.28515625" style="39" customWidth="1"/>
    <col min="166" max="166" width="7.28515625" style="9" customWidth="1"/>
    <col min="167" max="167" width="28.7109375" style="9" customWidth="1"/>
    <col min="168" max="168" width="7.28515625" style="39" customWidth="1"/>
    <col min="169" max="169" width="7.28515625" style="9" customWidth="1"/>
    <col min="170" max="170" width="28.7109375" style="9" customWidth="1"/>
    <col min="171" max="171" width="7.28515625" style="39" customWidth="1"/>
    <col min="172" max="172" width="7.28515625" style="9" customWidth="1"/>
    <col min="173" max="173" width="28.7109375" style="9" customWidth="1"/>
    <col min="174" max="174" width="7.28515625" style="39" customWidth="1"/>
    <col min="175" max="175" width="7.28515625" style="9" customWidth="1"/>
    <col min="176" max="176" width="28.7109375" style="9" customWidth="1"/>
    <col min="177" max="177" width="7.28515625" style="39" customWidth="1"/>
    <col min="178" max="178" width="7.28515625" style="9" customWidth="1"/>
    <col min="179" max="179" width="28.7109375" style="9" customWidth="1"/>
    <col min="180" max="180" width="7.28515625" style="39" customWidth="1"/>
    <col min="181" max="181" width="7.28515625" style="9" customWidth="1"/>
    <col min="182" max="182" width="28.7109375" style="9" customWidth="1"/>
    <col min="183" max="183" width="7.28515625" style="39" customWidth="1"/>
    <col min="184" max="184" width="7.28515625" style="9" customWidth="1"/>
    <col min="185" max="185" width="28.7109375" style="9" customWidth="1"/>
    <col min="186" max="186" width="7.28515625" style="39" customWidth="1"/>
    <col min="187" max="187" width="7.28515625" style="9" customWidth="1"/>
    <col min="188" max="188" width="28.7109375" style="9" customWidth="1"/>
    <col min="189" max="189" width="7.28515625" style="39" customWidth="1"/>
    <col min="190" max="190" width="7.28515625" style="9" customWidth="1"/>
    <col min="191" max="191" width="28.7109375" style="9" customWidth="1"/>
    <col min="192" max="192" width="7.28515625" style="39" customWidth="1"/>
    <col min="193" max="193" width="7.28515625" style="9" customWidth="1"/>
    <col min="194" max="194" width="28.7109375" style="9" customWidth="1"/>
    <col min="195" max="195" width="7.28515625" style="39" customWidth="1"/>
    <col min="196" max="196" width="7.28515625" style="9" customWidth="1"/>
    <col min="197" max="197" width="28.7109375" style="9" customWidth="1"/>
    <col min="198" max="198" width="7.28515625" style="39" customWidth="1"/>
    <col min="199" max="199" width="7.28515625" style="9" customWidth="1"/>
    <col min="200" max="200" width="28.7109375" style="9" customWidth="1"/>
    <col min="201" max="201" width="7.28515625" style="39" customWidth="1"/>
    <col min="202" max="202" width="7.28515625" style="9" customWidth="1"/>
    <col min="203" max="203" width="28.7109375" style="9" customWidth="1"/>
    <col min="204" max="204" width="7.28515625" style="39" customWidth="1"/>
    <col min="205" max="205" width="7.28515625" style="9" customWidth="1"/>
    <col min="206" max="206" width="28.7109375" style="9" customWidth="1"/>
    <col min="207" max="207" width="7.28515625" style="39" customWidth="1"/>
    <col min="208" max="208" width="7.28515625" style="9" customWidth="1"/>
    <col min="209" max="209" width="28.7109375" style="9" customWidth="1"/>
    <col min="210" max="210" width="7.28515625" style="39" customWidth="1"/>
    <col min="211" max="211" width="7.28515625" style="9" customWidth="1"/>
    <col min="212" max="212" width="28.7109375" style="9" customWidth="1"/>
    <col min="213" max="213" width="7.28515625" style="39" customWidth="1"/>
    <col min="214" max="214" width="7.28515625" style="9" customWidth="1"/>
    <col min="215" max="215" width="28.7109375" style="9" customWidth="1"/>
    <col min="216" max="216" width="7.28515625" style="39" customWidth="1"/>
    <col min="217" max="217" width="7.28515625" style="9" customWidth="1"/>
    <col min="218" max="218" width="28.7109375" style="9" customWidth="1"/>
    <col min="219" max="219" width="7.28515625" style="39" customWidth="1"/>
    <col min="220" max="220" width="7.28515625" style="9" customWidth="1"/>
    <col min="221" max="221" width="28.7109375" style="9" customWidth="1"/>
    <col min="222" max="222" width="7.28515625" style="39" customWidth="1"/>
    <col min="223" max="223" width="7.28515625" style="9" customWidth="1"/>
    <col min="224" max="224" width="28.7109375" style="9" customWidth="1"/>
    <col min="225" max="225" width="7.28515625" style="39" customWidth="1"/>
    <col min="226" max="226" width="7.28515625" style="9" customWidth="1"/>
    <col min="227" max="227" width="28.7109375" style="9" customWidth="1"/>
    <col min="228" max="228" width="7.28515625" style="39" customWidth="1"/>
    <col min="229" max="229" width="7.28515625" style="9" customWidth="1"/>
    <col min="230" max="230" width="28.7109375" style="9" customWidth="1"/>
    <col min="231" max="231" width="7.28515625" style="39" customWidth="1"/>
    <col min="232" max="232" width="7.28515625" style="9" customWidth="1"/>
    <col min="233" max="233" width="28.7109375" style="9" customWidth="1"/>
    <col min="234" max="234" width="7.28515625" style="39" customWidth="1"/>
    <col min="235" max="235" width="7.28515625" style="9" customWidth="1"/>
    <col min="236" max="236" width="28.7109375" style="9" customWidth="1"/>
    <col min="237" max="237" width="7.28515625" style="39" customWidth="1"/>
    <col min="238" max="238" width="7.28515625" style="9" customWidth="1"/>
    <col min="239" max="239" width="28.7109375" style="9" customWidth="1"/>
    <col min="240" max="240" width="7.28515625" style="39" customWidth="1"/>
    <col min="241" max="241" width="7.28515625" style="9" customWidth="1"/>
    <col min="242" max="242" width="28.7109375" style="9" customWidth="1"/>
    <col min="243" max="243" width="7.28515625" style="39" customWidth="1"/>
    <col min="244" max="244" width="7.28515625" style="9" customWidth="1"/>
    <col min="245" max="245" width="28.7109375" style="9" customWidth="1"/>
    <col min="246" max="246" width="7.28515625" style="39" customWidth="1"/>
    <col min="247" max="247" width="7.28515625" style="9" customWidth="1"/>
    <col min="248" max="248" width="28.7109375" style="9" customWidth="1"/>
    <col min="249" max="249" width="7.28515625" style="39" customWidth="1"/>
    <col min="250" max="250" width="7.28515625" style="9" customWidth="1"/>
    <col min="251" max="251" width="28.7109375" style="9" customWidth="1"/>
    <col min="252" max="252" width="7.28515625" style="39" customWidth="1"/>
    <col min="253" max="253" width="7.28515625" style="9" customWidth="1"/>
    <col min="254" max="254" width="28.7109375" style="9" customWidth="1"/>
    <col min="255" max="255" width="7.28515625" style="39" customWidth="1"/>
    <col min="256" max="16384" width="0" style="113" hidden="1"/>
  </cols>
  <sheetData>
    <row r="1" spans="1:255" ht="12.75" hidden="1" customHeight="1">
      <c r="A1" s="442">
        <f ca="1">+A4</f>
        <v>42331</v>
      </c>
      <c r="B1" s="442"/>
      <c r="C1" s="442"/>
      <c r="D1" s="442">
        <f ca="1">+D4</f>
        <v>42332</v>
      </c>
      <c r="E1" s="442"/>
      <c r="F1" s="442"/>
      <c r="G1" s="442">
        <f ca="1">+G4</f>
        <v>42333</v>
      </c>
      <c r="H1" s="442"/>
      <c r="I1" s="442"/>
      <c r="J1" s="442">
        <f ca="1">+J4</f>
        <v>42334</v>
      </c>
      <c r="K1" s="442"/>
      <c r="L1" s="442"/>
      <c r="M1" s="442">
        <f ca="1">+M4</f>
        <v>42335</v>
      </c>
      <c r="N1" s="442"/>
      <c r="O1" s="442"/>
      <c r="P1" s="442">
        <f ca="1">+P4</f>
        <v>42336</v>
      </c>
      <c r="Q1" s="442"/>
      <c r="R1" s="442"/>
      <c r="S1" s="442">
        <f ca="1">+S4</f>
        <v>42337</v>
      </c>
      <c r="T1" s="442"/>
      <c r="U1" s="442"/>
      <c r="V1" s="442">
        <f ca="1">+V4</f>
        <v>42338</v>
      </c>
      <c r="W1" s="442"/>
      <c r="X1" s="442"/>
      <c r="Y1" s="442">
        <f ca="1">+Y4</f>
        <v>42339</v>
      </c>
      <c r="Z1" s="442"/>
      <c r="AA1" s="442"/>
      <c r="AB1" s="442">
        <f ca="1">+AB4</f>
        <v>42340</v>
      </c>
      <c r="AC1" s="442"/>
      <c r="AD1" s="442"/>
      <c r="AE1" s="442">
        <f ca="1">+AE4</f>
        <v>42341</v>
      </c>
      <c r="AF1" s="442"/>
      <c r="AG1" s="442"/>
      <c r="AH1" s="442">
        <f ca="1">+AH4</f>
        <v>42342</v>
      </c>
      <c r="AI1" s="442"/>
      <c r="AJ1" s="442"/>
      <c r="AK1" s="442">
        <f ca="1">+AK4</f>
        <v>42343</v>
      </c>
      <c r="AL1" s="442"/>
      <c r="AM1" s="442"/>
      <c r="AN1" s="442">
        <f ca="1">+AN4</f>
        <v>42344</v>
      </c>
      <c r="AO1" s="442"/>
      <c r="AP1" s="442"/>
      <c r="AQ1" s="442">
        <f ca="1">+AQ4</f>
        <v>42345</v>
      </c>
      <c r="AR1" s="442"/>
      <c r="AS1" s="442"/>
      <c r="AT1" s="442">
        <f ca="1">+AT4</f>
        <v>42346</v>
      </c>
      <c r="AU1" s="442"/>
      <c r="AV1" s="442"/>
      <c r="AW1" s="442">
        <f ca="1">+AW4</f>
        <v>42347</v>
      </c>
      <c r="AX1" s="442"/>
      <c r="AY1" s="442"/>
      <c r="AZ1" s="442">
        <f ca="1">+AZ4</f>
        <v>42348</v>
      </c>
      <c r="BA1" s="442"/>
      <c r="BB1" s="442"/>
      <c r="BC1" s="442">
        <f ca="1">+BC4</f>
        <v>42349</v>
      </c>
      <c r="BD1" s="442"/>
      <c r="BE1" s="442"/>
      <c r="BF1" s="442">
        <f ca="1">+BF4</f>
        <v>42350</v>
      </c>
      <c r="BG1" s="442"/>
      <c r="BH1" s="442"/>
      <c r="BI1" s="442">
        <f ca="1">+BI4</f>
        <v>42351</v>
      </c>
      <c r="BJ1" s="442"/>
      <c r="BK1" s="442"/>
      <c r="BL1" s="442">
        <f ca="1">+BL4</f>
        <v>42352</v>
      </c>
      <c r="BM1" s="442"/>
      <c r="BN1" s="442"/>
      <c r="BO1" s="442">
        <f ca="1">+BO4</f>
        <v>42353</v>
      </c>
      <c r="BP1" s="442"/>
      <c r="BQ1" s="442"/>
      <c r="BR1" s="442">
        <f ca="1">+BR4</f>
        <v>42354</v>
      </c>
      <c r="BS1" s="442"/>
      <c r="BT1" s="442"/>
      <c r="BU1" s="442">
        <f ca="1">+BU4</f>
        <v>42355</v>
      </c>
      <c r="BV1" s="442"/>
      <c r="BW1" s="442"/>
      <c r="BX1" s="442">
        <f ca="1">+BX4</f>
        <v>42356</v>
      </c>
      <c r="BY1" s="442"/>
      <c r="BZ1" s="442"/>
      <c r="CA1" s="442">
        <f ca="1">+CA4</f>
        <v>42357</v>
      </c>
      <c r="CB1" s="442"/>
      <c r="CC1" s="442"/>
      <c r="CD1" s="442">
        <f ca="1">+CD4</f>
        <v>42358</v>
      </c>
      <c r="CE1" s="442"/>
      <c r="CF1" s="442"/>
      <c r="CG1" s="442">
        <f ca="1">+CG4</f>
        <v>42359</v>
      </c>
      <c r="CH1" s="442"/>
      <c r="CI1" s="442"/>
      <c r="CJ1" s="442">
        <f ca="1">+CJ4</f>
        <v>42360</v>
      </c>
      <c r="CK1" s="442"/>
      <c r="CL1" s="442"/>
      <c r="CM1" s="442">
        <f ca="1">+CM4</f>
        <v>42361</v>
      </c>
      <c r="CN1" s="442"/>
      <c r="CO1" s="442"/>
      <c r="CP1" s="442">
        <f ca="1">+CP4</f>
        <v>42362</v>
      </c>
      <c r="CQ1" s="442"/>
      <c r="CR1" s="442"/>
      <c r="CS1" s="442">
        <f ca="1">+CS4</f>
        <v>42363</v>
      </c>
      <c r="CT1" s="442"/>
      <c r="CU1" s="442"/>
      <c r="CV1" s="442">
        <f ca="1">+CV4</f>
        <v>42364</v>
      </c>
      <c r="CW1" s="442"/>
      <c r="CX1" s="442"/>
      <c r="CY1" s="442">
        <f ca="1">+CY4</f>
        <v>42365</v>
      </c>
      <c r="CZ1" s="442"/>
      <c r="DA1" s="442"/>
      <c r="DB1" s="442">
        <f ca="1">+DB4</f>
        <v>42366</v>
      </c>
      <c r="DC1" s="442"/>
      <c r="DD1" s="442"/>
      <c r="DE1" s="442">
        <f ca="1">+DE4</f>
        <v>42367</v>
      </c>
      <c r="DF1" s="442"/>
      <c r="DG1" s="442"/>
      <c r="DH1" s="442">
        <f ca="1">+DH4</f>
        <v>42368</v>
      </c>
      <c r="DI1" s="442"/>
      <c r="DJ1" s="442"/>
      <c r="DK1" s="442">
        <f ca="1">+DK4</f>
        <v>42369</v>
      </c>
      <c r="DL1" s="442"/>
      <c r="DM1" s="442"/>
      <c r="DN1" s="442">
        <f ca="1">+DN4</f>
        <v>42370</v>
      </c>
      <c r="DO1" s="442"/>
      <c r="DP1" s="442"/>
      <c r="DQ1" s="442">
        <f ca="1">+DQ4</f>
        <v>42371</v>
      </c>
      <c r="DR1" s="442"/>
      <c r="DS1" s="442"/>
      <c r="DT1" s="442">
        <f ca="1">+DT4</f>
        <v>42372</v>
      </c>
      <c r="DU1" s="442"/>
      <c r="DV1" s="442"/>
      <c r="DW1" s="442">
        <f ca="1">+DW4</f>
        <v>42373</v>
      </c>
      <c r="DX1" s="442"/>
      <c r="DY1" s="442"/>
      <c r="DZ1" s="442">
        <f ca="1">+DZ4</f>
        <v>42374</v>
      </c>
      <c r="EA1" s="442"/>
      <c r="EB1" s="442"/>
      <c r="EC1" s="442">
        <f ca="1">+EC4</f>
        <v>42375</v>
      </c>
      <c r="ED1" s="442"/>
      <c r="EE1" s="442"/>
      <c r="EF1" s="442">
        <f ca="1">+EF4</f>
        <v>42376</v>
      </c>
      <c r="EG1" s="442"/>
      <c r="EH1" s="442"/>
      <c r="EI1" s="442">
        <f ca="1">+EI4</f>
        <v>42377</v>
      </c>
      <c r="EJ1" s="442"/>
      <c r="EK1" s="442"/>
      <c r="EL1" s="442">
        <f ca="1">+EL4</f>
        <v>42378</v>
      </c>
      <c r="EM1" s="442"/>
      <c r="EN1" s="442"/>
      <c r="EO1" s="442">
        <f ca="1">+EO4</f>
        <v>42379</v>
      </c>
      <c r="EP1" s="442"/>
      <c r="EQ1" s="442"/>
      <c r="ER1" s="442">
        <f ca="1">+ER4</f>
        <v>42380</v>
      </c>
      <c r="ES1" s="442"/>
      <c r="ET1" s="442"/>
      <c r="EU1" s="442">
        <f ca="1">+EU4</f>
        <v>42381</v>
      </c>
      <c r="EV1" s="442"/>
      <c r="EW1" s="442"/>
      <c r="EX1" s="442">
        <f ca="1">+EX4</f>
        <v>42382</v>
      </c>
      <c r="EY1" s="442"/>
      <c r="EZ1" s="442"/>
      <c r="FA1" s="442">
        <f ca="1">+FA4</f>
        <v>42383</v>
      </c>
      <c r="FB1" s="442"/>
      <c r="FC1" s="442"/>
      <c r="FD1" s="442">
        <f ca="1">+FD4</f>
        <v>42384</v>
      </c>
      <c r="FE1" s="442"/>
      <c r="FF1" s="442"/>
      <c r="FG1" s="442">
        <f ca="1">+FG4</f>
        <v>42385</v>
      </c>
      <c r="FH1" s="442"/>
      <c r="FI1" s="442"/>
      <c r="FJ1" s="442">
        <f ca="1">+FJ4</f>
        <v>42386</v>
      </c>
      <c r="FK1" s="442"/>
      <c r="FL1" s="442"/>
      <c r="FM1" s="442">
        <f ca="1">+FM4</f>
        <v>42387</v>
      </c>
      <c r="FN1" s="442"/>
      <c r="FO1" s="442"/>
      <c r="FP1" s="442">
        <f ca="1">+FP4</f>
        <v>42388</v>
      </c>
      <c r="FQ1" s="442"/>
      <c r="FR1" s="442"/>
      <c r="FS1" s="442">
        <f ca="1">+FS4</f>
        <v>42389</v>
      </c>
      <c r="FT1" s="442"/>
      <c r="FU1" s="442"/>
      <c r="FV1" s="442">
        <f ca="1">+FV4</f>
        <v>42390</v>
      </c>
      <c r="FW1" s="442"/>
      <c r="FX1" s="442"/>
      <c r="FY1" s="442">
        <f ca="1">+FY4</f>
        <v>42391</v>
      </c>
      <c r="FZ1" s="442"/>
      <c r="GA1" s="442"/>
      <c r="GB1" s="442">
        <f ca="1">+GB4</f>
        <v>42392</v>
      </c>
      <c r="GC1" s="442"/>
      <c r="GD1" s="442"/>
      <c r="GE1" s="442">
        <f ca="1">+GE4</f>
        <v>42393</v>
      </c>
      <c r="GF1" s="442"/>
      <c r="GG1" s="442"/>
      <c r="GH1" s="442">
        <f ca="1">+GH4</f>
        <v>42394</v>
      </c>
      <c r="GI1" s="442"/>
      <c r="GJ1" s="442"/>
      <c r="GK1" s="442">
        <f ca="1">+GK4</f>
        <v>42395</v>
      </c>
      <c r="GL1" s="442"/>
      <c r="GM1" s="442"/>
      <c r="GN1" s="442">
        <f ca="1">+GN4</f>
        <v>42396</v>
      </c>
      <c r="GO1" s="442"/>
      <c r="GP1" s="442"/>
      <c r="GQ1" s="442">
        <f ca="1">+GQ4</f>
        <v>42397</v>
      </c>
      <c r="GR1" s="442"/>
      <c r="GS1" s="442"/>
      <c r="GT1" s="442">
        <f ca="1">+GT4</f>
        <v>42398</v>
      </c>
      <c r="GU1" s="442"/>
      <c r="GV1" s="442"/>
      <c r="GW1" s="442">
        <f ca="1">+GW4</f>
        <v>42399</v>
      </c>
      <c r="GX1" s="442"/>
      <c r="GY1" s="442"/>
      <c r="GZ1" s="442">
        <f ca="1">+GZ4</f>
        <v>42400</v>
      </c>
      <c r="HA1" s="442"/>
      <c r="HB1" s="442"/>
      <c r="HC1" s="442">
        <f ca="1">+HC4</f>
        <v>42401</v>
      </c>
      <c r="HD1" s="442"/>
      <c r="HE1" s="442"/>
      <c r="HF1" s="442">
        <f ca="1">+HF4</f>
        <v>42402</v>
      </c>
      <c r="HG1" s="442"/>
      <c r="HH1" s="442"/>
      <c r="HI1" s="442">
        <f ca="1">+HI4</f>
        <v>42403</v>
      </c>
      <c r="HJ1" s="442"/>
      <c r="HK1" s="442"/>
      <c r="HL1" s="442">
        <f ca="1">+HL4</f>
        <v>42404</v>
      </c>
      <c r="HM1" s="442"/>
      <c r="HN1" s="442"/>
      <c r="HO1" s="442">
        <f ca="1">+HO4</f>
        <v>42405</v>
      </c>
      <c r="HP1" s="442"/>
      <c r="HQ1" s="442"/>
      <c r="HR1" s="442">
        <f ca="1">+HR4</f>
        <v>42406</v>
      </c>
      <c r="HS1" s="442"/>
      <c r="HT1" s="442"/>
      <c r="HU1" s="442">
        <f ca="1">+HU4</f>
        <v>42407</v>
      </c>
      <c r="HV1" s="442"/>
      <c r="HW1" s="442"/>
      <c r="HX1" s="442">
        <f ca="1">+HX4</f>
        <v>42408</v>
      </c>
      <c r="HY1" s="442"/>
      <c r="HZ1" s="442"/>
      <c r="IA1" s="442">
        <f ca="1">+IA4</f>
        <v>42409</v>
      </c>
      <c r="IB1" s="442"/>
      <c r="IC1" s="442"/>
      <c r="ID1" s="442">
        <f ca="1">+ID4</f>
        <v>42410</v>
      </c>
      <c r="IE1" s="442"/>
      <c r="IF1" s="442"/>
      <c r="IG1" s="442">
        <f ca="1">+IG4</f>
        <v>42411</v>
      </c>
      <c r="IH1" s="442"/>
      <c r="II1" s="442"/>
      <c r="IJ1" s="442">
        <f ca="1">+IJ4</f>
        <v>42412</v>
      </c>
      <c r="IK1" s="442"/>
      <c r="IL1" s="442"/>
      <c r="IM1" s="442">
        <f ca="1">+IM4</f>
        <v>42413</v>
      </c>
      <c r="IN1" s="442"/>
      <c r="IO1" s="442"/>
      <c r="IP1" s="442">
        <f ca="1">+IP4</f>
        <v>42414</v>
      </c>
      <c r="IQ1" s="442"/>
      <c r="IR1" s="442"/>
      <c r="IS1" s="442">
        <f ca="1">+IS4</f>
        <v>42415</v>
      </c>
      <c r="IT1" s="442"/>
      <c r="IU1" s="442"/>
    </row>
    <row r="2" spans="1:255" s="89" customFormat="1" ht="12.75" hidden="1" customHeight="1">
      <c r="A2" s="91"/>
      <c r="B2" s="91"/>
      <c r="C2" s="94">
        <f ca="1">+B3</f>
        <v>42331</v>
      </c>
      <c r="D2" s="91"/>
      <c r="E2" s="91"/>
      <c r="F2" s="94">
        <f ca="1">+E3</f>
        <v>42332</v>
      </c>
      <c r="G2" s="91"/>
      <c r="H2" s="91"/>
      <c r="I2" s="94">
        <f ca="1">+H3</f>
        <v>42333</v>
      </c>
      <c r="J2" s="91"/>
      <c r="K2" s="91"/>
      <c r="L2" s="94">
        <f ca="1">+K3</f>
        <v>42334</v>
      </c>
      <c r="M2" s="91"/>
      <c r="N2" s="91"/>
      <c r="O2" s="94">
        <f ca="1">+N3</f>
        <v>42335</v>
      </c>
      <c r="P2" s="91"/>
      <c r="Q2" s="91"/>
      <c r="R2" s="94">
        <f ca="1">+Q3</f>
        <v>42336</v>
      </c>
      <c r="S2" s="91"/>
      <c r="T2" s="91"/>
      <c r="U2" s="94">
        <f ca="1">+T3</f>
        <v>42337</v>
      </c>
      <c r="V2" s="91"/>
      <c r="W2" s="91"/>
      <c r="X2" s="94">
        <f ca="1">+W3</f>
        <v>42338</v>
      </c>
      <c r="Y2" s="91"/>
      <c r="Z2" s="91"/>
      <c r="AA2" s="94">
        <f ca="1">+Z3</f>
        <v>42339</v>
      </c>
      <c r="AB2" s="91"/>
      <c r="AC2" s="91"/>
      <c r="AD2" s="94">
        <f ca="1">+AC3</f>
        <v>42340</v>
      </c>
      <c r="AE2" s="91"/>
      <c r="AF2" s="91"/>
      <c r="AG2" s="94">
        <f ca="1">+AF3</f>
        <v>42341</v>
      </c>
      <c r="AH2" s="91"/>
      <c r="AI2" s="91"/>
      <c r="AJ2" s="94">
        <f ca="1">+AI3</f>
        <v>42342</v>
      </c>
      <c r="AK2" s="91"/>
      <c r="AL2" s="91"/>
      <c r="AM2" s="94">
        <f ca="1">+AL3</f>
        <v>42343</v>
      </c>
      <c r="AN2" s="91"/>
      <c r="AO2" s="91"/>
      <c r="AP2" s="94">
        <f ca="1">+AO3</f>
        <v>42344</v>
      </c>
      <c r="AQ2" s="91"/>
      <c r="AR2" s="91"/>
      <c r="AS2" s="94">
        <f ca="1">+AR3</f>
        <v>42345</v>
      </c>
      <c r="AT2" s="91"/>
      <c r="AU2" s="91"/>
      <c r="AV2" s="94">
        <f ca="1">+AU3</f>
        <v>42346</v>
      </c>
      <c r="AW2" s="91"/>
      <c r="AX2" s="91"/>
      <c r="AY2" s="94">
        <f ca="1">+AX3</f>
        <v>42347</v>
      </c>
      <c r="AZ2" s="91"/>
      <c r="BA2" s="91"/>
      <c r="BB2" s="94">
        <f ca="1">+BA3</f>
        <v>42348</v>
      </c>
      <c r="BC2" s="91"/>
      <c r="BD2" s="91"/>
      <c r="BE2" s="94">
        <f ca="1">+BD3</f>
        <v>42349</v>
      </c>
      <c r="BF2" s="91"/>
      <c r="BG2" s="91"/>
      <c r="BH2" s="94">
        <f ca="1">+BG3</f>
        <v>42350</v>
      </c>
      <c r="BI2" s="91"/>
      <c r="BJ2" s="91"/>
      <c r="BK2" s="94">
        <f ca="1">+BJ3</f>
        <v>42351</v>
      </c>
      <c r="BL2" s="91"/>
      <c r="BM2" s="91"/>
      <c r="BN2" s="94">
        <f ca="1">+BM3</f>
        <v>42352</v>
      </c>
      <c r="BO2" s="91"/>
      <c r="BP2" s="91"/>
      <c r="BQ2" s="94">
        <f ca="1">+BP3</f>
        <v>42353</v>
      </c>
      <c r="BR2" s="91"/>
      <c r="BS2" s="91"/>
      <c r="BT2" s="94">
        <f ca="1">+BS3</f>
        <v>42354</v>
      </c>
      <c r="BU2" s="91"/>
      <c r="BV2" s="91"/>
      <c r="BW2" s="94">
        <f ca="1">+BV3</f>
        <v>42355</v>
      </c>
      <c r="BX2" s="91"/>
      <c r="BY2" s="91"/>
      <c r="BZ2" s="94">
        <f ca="1">+BY3</f>
        <v>42356</v>
      </c>
      <c r="CA2" s="91"/>
      <c r="CB2" s="91"/>
      <c r="CC2" s="94">
        <f ca="1">+CB3</f>
        <v>42357</v>
      </c>
      <c r="CD2" s="91"/>
      <c r="CE2" s="91"/>
      <c r="CF2" s="94">
        <f ca="1">+CE3</f>
        <v>42358</v>
      </c>
      <c r="CG2" s="91"/>
      <c r="CH2" s="91"/>
      <c r="CI2" s="94">
        <f ca="1">+CH3</f>
        <v>42359</v>
      </c>
      <c r="CJ2" s="91"/>
      <c r="CK2" s="91"/>
      <c r="CL2" s="94">
        <f ca="1">+CK3</f>
        <v>42360</v>
      </c>
      <c r="CM2" s="91"/>
      <c r="CN2" s="91"/>
      <c r="CO2" s="94">
        <f ca="1">+CN3</f>
        <v>42361</v>
      </c>
      <c r="CP2" s="91"/>
      <c r="CQ2" s="91"/>
      <c r="CR2" s="94">
        <f ca="1">+CQ3</f>
        <v>42362</v>
      </c>
      <c r="CS2" s="91"/>
      <c r="CT2" s="91"/>
      <c r="CU2" s="94">
        <f ca="1">+CT3</f>
        <v>42363</v>
      </c>
      <c r="CV2" s="91"/>
      <c r="CW2" s="91"/>
      <c r="CX2" s="94">
        <f ca="1">+CW3</f>
        <v>42364</v>
      </c>
      <c r="CY2" s="91"/>
      <c r="CZ2" s="91"/>
      <c r="DA2" s="94">
        <f ca="1">+CZ3</f>
        <v>42365</v>
      </c>
      <c r="DB2" s="91"/>
      <c r="DC2" s="91"/>
      <c r="DD2" s="94">
        <f ca="1">+DC3</f>
        <v>42366</v>
      </c>
      <c r="DE2" s="91"/>
      <c r="DF2" s="91"/>
      <c r="DG2" s="94">
        <f ca="1">+DF3</f>
        <v>42367</v>
      </c>
      <c r="DH2" s="91"/>
      <c r="DI2" s="91"/>
      <c r="DJ2" s="94">
        <f ca="1">+DI3</f>
        <v>42368</v>
      </c>
      <c r="DK2" s="91"/>
      <c r="DL2" s="91"/>
      <c r="DM2" s="94">
        <f ca="1">+DL3</f>
        <v>42369</v>
      </c>
      <c r="DN2" s="91"/>
      <c r="DO2" s="91"/>
      <c r="DP2" s="94">
        <f ca="1">+DO3</f>
        <v>42370</v>
      </c>
      <c r="DQ2" s="91"/>
      <c r="DR2" s="91"/>
      <c r="DS2" s="94">
        <f ca="1">+DR3</f>
        <v>42371</v>
      </c>
      <c r="DT2" s="91"/>
      <c r="DU2" s="91"/>
      <c r="DV2" s="94">
        <f ca="1">+DU3</f>
        <v>42372</v>
      </c>
      <c r="DW2" s="91"/>
      <c r="DX2" s="91"/>
      <c r="DY2" s="94">
        <f ca="1">+DX3</f>
        <v>42373</v>
      </c>
      <c r="DZ2" s="91"/>
      <c r="EA2" s="91"/>
      <c r="EB2" s="94">
        <f ca="1">+EA3</f>
        <v>42374</v>
      </c>
      <c r="EC2" s="91"/>
      <c r="ED2" s="91"/>
      <c r="EE2" s="94">
        <f ca="1">+ED3</f>
        <v>42375</v>
      </c>
      <c r="EF2" s="91"/>
      <c r="EG2" s="91"/>
      <c r="EH2" s="94">
        <f ca="1">+EG3</f>
        <v>42376</v>
      </c>
      <c r="EI2" s="91"/>
      <c r="EJ2" s="91"/>
      <c r="EK2" s="94">
        <f ca="1">+EJ3</f>
        <v>42377</v>
      </c>
      <c r="EL2" s="91"/>
      <c r="EM2" s="91"/>
      <c r="EN2" s="94">
        <f ca="1">+EM3</f>
        <v>42378</v>
      </c>
      <c r="EO2" s="91"/>
      <c r="EP2" s="91"/>
      <c r="EQ2" s="94">
        <f ca="1">+EP3</f>
        <v>42379</v>
      </c>
      <c r="ER2" s="91"/>
      <c r="ES2" s="91"/>
      <c r="ET2" s="94">
        <f ca="1">+ES3</f>
        <v>42380</v>
      </c>
      <c r="EU2" s="91"/>
      <c r="EV2" s="91"/>
      <c r="EW2" s="94">
        <f ca="1">+EV3</f>
        <v>42381</v>
      </c>
      <c r="EX2" s="91"/>
      <c r="EY2" s="91"/>
      <c r="EZ2" s="94">
        <f ca="1">+EY3</f>
        <v>42382</v>
      </c>
      <c r="FA2" s="91"/>
      <c r="FB2" s="91"/>
      <c r="FC2" s="94">
        <f ca="1">+FB3</f>
        <v>42383</v>
      </c>
      <c r="FD2" s="91"/>
      <c r="FE2" s="91"/>
      <c r="FF2" s="94">
        <f ca="1">+FE3</f>
        <v>42384</v>
      </c>
      <c r="FG2" s="91"/>
      <c r="FH2" s="91"/>
      <c r="FI2" s="94">
        <f ca="1">+FH3</f>
        <v>42385</v>
      </c>
      <c r="FJ2" s="91"/>
      <c r="FK2" s="91"/>
      <c r="FL2" s="94">
        <f ca="1">+FK3</f>
        <v>42386</v>
      </c>
      <c r="FM2" s="91"/>
      <c r="FN2" s="91"/>
      <c r="FO2" s="94">
        <f ca="1">+FN3</f>
        <v>42387</v>
      </c>
      <c r="FP2" s="91"/>
      <c r="FQ2" s="91"/>
      <c r="FR2" s="94">
        <f ca="1">+FQ3</f>
        <v>42388</v>
      </c>
      <c r="FS2" s="91"/>
      <c r="FT2" s="91"/>
      <c r="FU2" s="94">
        <f ca="1">+FT3</f>
        <v>42389</v>
      </c>
      <c r="FV2" s="91"/>
      <c r="FW2" s="91"/>
      <c r="FX2" s="94">
        <f ca="1">+FW3</f>
        <v>42390</v>
      </c>
      <c r="FY2" s="91"/>
      <c r="FZ2" s="91"/>
      <c r="GA2" s="94">
        <f ca="1">+FZ3</f>
        <v>42391</v>
      </c>
      <c r="GB2" s="91"/>
      <c r="GC2" s="91"/>
      <c r="GD2" s="94">
        <f ca="1">+GC3</f>
        <v>42392</v>
      </c>
      <c r="GE2" s="91"/>
      <c r="GF2" s="91"/>
      <c r="GG2" s="94">
        <f ca="1">+GF3</f>
        <v>42393</v>
      </c>
      <c r="GH2" s="91"/>
      <c r="GI2" s="91"/>
      <c r="GJ2" s="94">
        <f ca="1">+GI3</f>
        <v>42394</v>
      </c>
      <c r="GK2" s="91"/>
      <c r="GL2" s="91"/>
      <c r="GM2" s="94">
        <f ca="1">+GL3</f>
        <v>42395</v>
      </c>
      <c r="GN2" s="91"/>
      <c r="GO2" s="91"/>
      <c r="GP2" s="94">
        <f ca="1">+GO3</f>
        <v>42396</v>
      </c>
      <c r="GQ2" s="91"/>
      <c r="GR2" s="91"/>
      <c r="GS2" s="94">
        <f ca="1">+GR3</f>
        <v>42397</v>
      </c>
      <c r="GT2" s="91"/>
      <c r="GU2" s="91"/>
      <c r="GV2" s="94">
        <f ca="1">+GU3</f>
        <v>42398</v>
      </c>
      <c r="GW2" s="91"/>
      <c r="GX2" s="91"/>
      <c r="GY2" s="94">
        <f ca="1">+GX3</f>
        <v>42399</v>
      </c>
      <c r="GZ2" s="91"/>
      <c r="HA2" s="91"/>
      <c r="HB2" s="94">
        <f ca="1">+HA3</f>
        <v>42400</v>
      </c>
      <c r="HC2" s="91"/>
      <c r="HD2" s="91"/>
      <c r="HE2" s="94">
        <f ca="1">+HD3</f>
        <v>42401</v>
      </c>
      <c r="HF2" s="91"/>
      <c r="HG2" s="91"/>
      <c r="HH2" s="94">
        <f ca="1">+HG3</f>
        <v>42402</v>
      </c>
      <c r="HI2" s="91"/>
      <c r="HJ2" s="91"/>
      <c r="HK2" s="94">
        <f ca="1">+HJ3</f>
        <v>42403</v>
      </c>
      <c r="HL2" s="91"/>
      <c r="HM2" s="91"/>
      <c r="HN2" s="94">
        <f ca="1">+HM3</f>
        <v>42404</v>
      </c>
      <c r="HO2" s="91"/>
      <c r="HP2" s="91"/>
      <c r="HQ2" s="94">
        <f ca="1">+HP3</f>
        <v>42405</v>
      </c>
      <c r="HR2" s="91"/>
      <c r="HS2" s="91"/>
      <c r="HT2" s="94">
        <f ca="1">+HS3</f>
        <v>42406</v>
      </c>
      <c r="HU2" s="91"/>
      <c r="HV2" s="91"/>
      <c r="HW2" s="94">
        <f ca="1">+HV3</f>
        <v>42407</v>
      </c>
      <c r="HX2" s="91"/>
      <c r="HY2" s="91"/>
      <c r="HZ2" s="94">
        <f ca="1">+HY3</f>
        <v>42408</v>
      </c>
      <c r="IA2" s="91"/>
      <c r="IB2" s="91"/>
      <c r="IC2" s="94">
        <f ca="1">+IB3</f>
        <v>42409</v>
      </c>
      <c r="ID2" s="91"/>
      <c r="IE2" s="91"/>
      <c r="IF2" s="94">
        <f ca="1">+IE3</f>
        <v>42410</v>
      </c>
      <c r="IG2" s="91"/>
      <c r="IH2" s="91"/>
      <c r="II2" s="94">
        <f ca="1">+IH3</f>
        <v>42411</v>
      </c>
      <c r="IJ2" s="91"/>
      <c r="IK2" s="91"/>
      <c r="IL2" s="94">
        <f ca="1">+IK3</f>
        <v>42412</v>
      </c>
      <c r="IM2" s="91"/>
      <c r="IN2" s="91"/>
      <c r="IO2" s="94">
        <f ca="1">+IN3</f>
        <v>42413</v>
      </c>
      <c r="IP2" s="91"/>
      <c r="IQ2" s="91"/>
      <c r="IR2" s="94">
        <f ca="1">+IQ3</f>
        <v>42414</v>
      </c>
      <c r="IS2" s="91"/>
      <c r="IT2" s="91"/>
      <c r="IU2" s="94">
        <f ca="1">+IT3</f>
        <v>42415</v>
      </c>
    </row>
    <row r="3" spans="1:255" s="7" customFormat="1" ht="12.75" hidden="1" customHeight="1" thickBot="1">
      <c r="A3" s="78"/>
      <c r="B3" s="94">
        <f ca="1">+A4</f>
        <v>42331</v>
      </c>
      <c r="C3" s="95"/>
      <c r="D3" s="78"/>
      <c r="E3" s="94">
        <f ca="1">+D4</f>
        <v>42332</v>
      </c>
      <c r="F3" s="95"/>
      <c r="G3" s="78"/>
      <c r="H3" s="94">
        <f ca="1">+G4</f>
        <v>42333</v>
      </c>
      <c r="I3" s="95"/>
      <c r="J3" s="78"/>
      <c r="K3" s="94">
        <f ca="1">+J4</f>
        <v>42334</v>
      </c>
      <c r="L3" s="95"/>
      <c r="M3" s="78"/>
      <c r="N3" s="94">
        <f ca="1">+M4</f>
        <v>42335</v>
      </c>
      <c r="O3" s="95"/>
      <c r="P3" s="78"/>
      <c r="Q3" s="94">
        <f ca="1">+P4</f>
        <v>42336</v>
      </c>
      <c r="R3" s="95"/>
      <c r="S3" s="78"/>
      <c r="T3" s="94">
        <f ca="1">+S4</f>
        <v>42337</v>
      </c>
      <c r="U3" s="95"/>
      <c r="V3" s="78"/>
      <c r="W3" s="94">
        <f ca="1">+V4</f>
        <v>42338</v>
      </c>
      <c r="X3" s="95"/>
      <c r="Y3" s="78"/>
      <c r="Z3" s="94">
        <f ca="1">+Y4</f>
        <v>42339</v>
      </c>
      <c r="AA3" s="95"/>
      <c r="AB3" s="78"/>
      <c r="AC3" s="94">
        <f ca="1">+AB4</f>
        <v>42340</v>
      </c>
      <c r="AD3" s="95"/>
      <c r="AE3" s="78"/>
      <c r="AF3" s="94">
        <f ca="1">+AE4</f>
        <v>42341</v>
      </c>
      <c r="AG3" s="95"/>
      <c r="AH3" s="78"/>
      <c r="AI3" s="94">
        <f ca="1">+AH4</f>
        <v>42342</v>
      </c>
      <c r="AJ3" s="95"/>
      <c r="AK3" s="78"/>
      <c r="AL3" s="94">
        <f ca="1">+AK4</f>
        <v>42343</v>
      </c>
      <c r="AM3" s="95"/>
      <c r="AN3" s="78"/>
      <c r="AO3" s="94">
        <f ca="1">+AN4</f>
        <v>42344</v>
      </c>
      <c r="AP3" s="95"/>
      <c r="AQ3" s="78"/>
      <c r="AR3" s="94">
        <f ca="1">+AQ4</f>
        <v>42345</v>
      </c>
      <c r="AS3" s="95"/>
      <c r="AT3" s="78"/>
      <c r="AU3" s="94">
        <f ca="1">+AT4</f>
        <v>42346</v>
      </c>
      <c r="AV3" s="95"/>
      <c r="AW3" s="78"/>
      <c r="AX3" s="94">
        <f ca="1">+AW4</f>
        <v>42347</v>
      </c>
      <c r="AY3" s="95"/>
      <c r="AZ3" s="78"/>
      <c r="BA3" s="94">
        <f ca="1">+AZ4</f>
        <v>42348</v>
      </c>
      <c r="BB3" s="95"/>
      <c r="BC3" s="78"/>
      <c r="BD3" s="94">
        <f ca="1">+BC4</f>
        <v>42349</v>
      </c>
      <c r="BE3" s="95"/>
      <c r="BF3" s="78"/>
      <c r="BG3" s="94">
        <f ca="1">+BF4</f>
        <v>42350</v>
      </c>
      <c r="BH3" s="95"/>
      <c r="BI3" s="78"/>
      <c r="BJ3" s="94">
        <f ca="1">+BI4</f>
        <v>42351</v>
      </c>
      <c r="BK3" s="95"/>
      <c r="BL3" s="78"/>
      <c r="BM3" s="94">
        <f ca="1">+BL4</f>
        <v>42352</v>
      </c>
      <c r="BN3" s="95"/>
      <c r="BO3" s="78"/>
      <c r="BP3" s="94">
        <f ca="1">+BO4</f>
        <v>42353</v>
      </c>
      <c r="BQ3" s="95"/>
      <c r="BR3" s="78"/>
      <c r="BS3" s="94">
        <f ca="1">+BR4</f>
        <v>42354</v>
      </c>
      <c r="BT3" s="95"/>
      <c r="BU3" s="78"/>
      <c r="BV3" s="94">
        <f ca="1">+BU4</f>
        <v>42355</v>
      </c>
      <c r="BW3" s="95"/>
      <c r="BX3" s="78"/>
      <c r="BY3" s="94">
        <f ca="1">+BX4</f>
        <v>42356</v>
      </c>
      <c r="BZ3" s="95"/>
      <c r="CA3" s="78"/>
      <c r="CB3" s="94">
        <f ca="1">+CA4</f>
        <v>42357</v>
      </c>
      <c r="CC3" s="95"/>
      <c r="CD3" s="78"/>
      <c r="CE3" s="94">
        <f ca="1">+CD4</f>
        <v>42358</v>
      </c>
      <c r="CF3" s="95"/>
      <c r="CG3" s="78"/>
      <c r="CH3" s="94">
        <f ca="1">+CG4</f>
        <v>42359</v>
      </c>
      <c r="CI3" s="95"/>
      <c r="CJ3" s="78"/>
      <c r="CK3" s="94">
        <f ca="1">+CJ4</f>
        <v>42360</v>
      </c>
      <c r="CL3" s="95"/>
      <c r="CM3" s="78"/>
      <c r="CN3" s="94">
        <f ca="1">+CM4</f>
        <v>42361</v>
      </c>
      <c r="CO3" s="95"/>
      <c r="CP3" s="78"/>
      <c r="CQ3" s="94">
        <f ca="1">+CP4</f>
        <v>42362</v>
      </c>
      <c r="CR3" s="95"/>
      <c r="CS3" s="78"/>
      <c r="CT3" s="94">
        <f ca="1">+CS4</f>
        <v>42363</v>
      </c>
      <c r="CU3" s="95"/>
      <c r="CV3" s="78"/>
      <c r="CW3" s="94">
        <f ca="1">+CV4</f>
        <v>42364</v>
      </c>
      <c r="CX3" s="95"/>
      <c r="CY3" s="78"/>
      <c r="CZ3" s="94">
        <f ca="1">+CY4</f>
        <v>42365</v>
      </c>
      <c r="DA3" s="95"/>
      <c r="DB3" s="78"/>
      <c r="DC3" s="94">
        <f ca="1">+DB4</f>
        <v>42366</v>
      </c>
      <c r="DD3" s="95"/>
      <c r="DE3" s="78"/>
      <c r="DF3" s="94">
        <f ca="1">+DE4</f>
        <v>42367</v>
      </c>
      <c r="DG3" s="95"/>
      <c r="DH3" s="78"/>
      <c r="DI3" s="94">
        <f ca="1">+DH4</f>
        <v>42368</v>
      </c>
      <c r="DJ3" s="95"/>
      <c r="DK3" s="78"/>
      <c r="DL3" s="94">
        <f ca="1">+DK4</f>
        <v>42369</v>
      </c>
      <c r="DM3" s="95"/>
      <c r="DN3" s="78"/>
      <c r="DO3" s="94">
        <f ca="1">+DN4</f>
        <v>42370</v>
      </c>
      <c r="DP3" s="95"/>
      <c r="DQ3" s="78"/>
      <c r="DR3" s="94">
        <f ca="1">+DQ4</f>
        <v>42371</v>
      </c>
      <c r="DS3" s="95"/>
      <c r="DT3" s="78"/>
      <c r="DU3" s="94">
        <f ca="1">+DT4</f>
        <v>42372</v>
      </c>
      <c r="DV3" s="95"/>
      <c r="DW3" s="78"/>
      <c r="DX3" s="94">
        <f ca="1">+DW4</f>
        <v>42373</v>
      </c>
      <c r="DY3" s="95"/>
      <c r="DZ3" s="78"/>
      <c r="EA3" s="94">
        <f ca="1">+DZ4</f>
        <v>42374</v>
      </c>
      <c r="EB3" s="95"/>
      <c r="EC3" s="78"/>
      <c r="ED3" s="94">
        <f ca="1">+EC4</f>
        <v>42375</v>
      </c>
      <c r="EE3" s="95"/>
      <c r="EF3" s="78"/>
      <c r="EG3" s="94">
        <f ca="1">+EF4</f>
        <v>42376</v>
      </c>
      <c r="EH3" s="95"/>
      <c r="EI3" s="78"/>
      <c r="EJ3" s="94">
        <f ca="1">+EI4</f>
        <v>42377</v>
      </c>
      <c r="EK3" s="95"/>
      <c r="EL3" s="78"/>
      <c r="EM3" s="94">
        <f ca="1">+EL4</f>
        <v>42378</v>
      </c>
      <c r="EN3" s="95"/>
      <c r="EO3" s="78"/>
      <c r="EP3" s="94">
        <f ca="1">+EO4</f>
        <v>42379</v>
      </c>
      <c r="EQ3" s="95"/>
      <c r="ER3" s="78"/>
      <c r="ES3" s="94">
        <f ca="1">+ER4</f>
        <v>42380</v>
      </c>
      <c r="ET3" s="95"/>
      <c r="EU3" s="78"/>
      <c r="EV3" s="94">
        <f ca="1">+EU4</f>
        <v>42381</v>
      </c>
      <c r="EW3" s="95"/>
      <c r="EX3" s="78"/>
      <c r="EY3" s="94">
        <f ca="1">+EX4</f>
        <v>42382</v>
      </c>
      <c r="EZ3" s="95"/>
      <c r="FA3" s="78"/>
      <c r="FB3" s="94">
        <f ca="1">+FA4</f>
        <v>42383</v>
      </c>
      <c r="FC3" s="95"/>
      <c r="FD3" s="78"/>
      <c r="FE3" s="94">
        <f ca="1">+FD4</f>
        <v>42384</v>
      </c>
      <c r="FF3" s="95"/>
      <c r="FG3" s="78"/>
      <c r="FH3" s="94">
        <f ca="1">+FG4</f>
        <v>42385</v>
      </c>
      <c r="FI3" s="95"/>
      <c r="FJ3" s="78"/>
      <c r="FK3" s="94">
        <f ca="1">+FJ4</f>
        <v>42386</v>
      </c>
      <c r="FL3" s="95"/>
      <c r="FM3" s="78"/>
      <c r="FN3" s="94">
        <f ca="1">+FM4</f>
        <v>42387</v>
      </c>
      <c r="FO3" s="95"/>
      <c r="FP3" s="78"/>
      <c r="FQ3" s="94">
        <f ca="1">+FP4</f>
        <v>42388</v>
      </c>
      <c r="FR3" s="95"/>
      <c r="FS3" s="78"/>
      <c r="FT3" s="94">
        <f ca="1">+FS4</f>
        <v>42389</v>
      </c>
      <c r="FU3" s="95"/>
      <c r="FV3" s="78"/>
      <c r="FW3" s="94">
        <f ca="1">+FV4</f>
        <v>42390</v>
      </c>
      <c r="FX3" s="95"/>
      <c r="FY3" s="78"/>
      <c r="FZ3" s="94">
        <f ca="1">+FY4</f>
        <v>42391</v>
      </c>
      <c r="GA3" s="95"/>
      <c r="GB3" s="78"/>
      <c r="GC3" s="94">
        <f ca="1">+GB4</f>
        <v>42392</v>
      </c>
      <c r="GD3" s="95"/>
      <c r="GE3" s="78"/>
      <c r="GF3" s="94">
        <f ca="1">+GE4</f>
        <v>42393</v>
      </c>
      <c r="GG3" s="95"/>
      <c r="GH3" s="78"/>
      <c r="GI3" s="94">
        <f ca="1">+GH4</f>
        <v>42394</v>
      </c>
      <c r="GJ3" s="95"/>
      <c r="GK3" s="78"/>
      <c r="GL3" s="94">
        <f ca="1">+GK4</f>
        <v>42395</v>
      </c>
      <c r="GM3" s="95"/>
      <c r="GN3" s="78"/>
      <c r="GO3" s="94">
        <f ca="1">+GN4</f>
        <v>42396</v>
      </c>
      <c r="GP3" s="95"/>
      <c r="GQ3" s="78"/>
      <c r="GR3" s="94">
        <f ca="1">+GQ4</f>
        <v>42397</v>
      </c>
      <c r="GS3" s="95"/>
      <c r="GT3" s="78"/>
      <c r="GU3" s="94">
        <f ca="1">+GT4</f>
        <v>42398</v>
      </c>
      <c r="GV3" s="95"/>
      <c r="GW3" s="78"/>
      <c r="GX3" s="94">
        <f ca="1">+GW4</f>
        <v>42399</v>
      </c>
      <c r="GY3" s="95"/>
      <c r="GZ3" s="78"/>
      <c r="HA3" s="94">
        <f ca="1">+GZ4</f>
        <v>42400</v>
      </c>
      <c r="HB3" s="95"/>
      <c r="HC3" s="78"/>
      <c r="HD3" s="94">
        <f ca="1">+HC4</f>
        <v>42401</v>
      </c>
      <c r="HE3" s="95"/>
      <c r="HF3" s="78"/>
      <c r="HG3" s="94">
        <f ca="1">+HF4</f>
        <v>42402</v>
      </c>
      <c r="HH3" s="95"/>
      <c r="HI3" s="78"/>
      <c r="HJ3" s="94">
        <f ca="1">+HI4</f>
        <v>42403</v>
      </c>
      <c r="HK3" s="95"/>
      <c r="HL3" s="78"/>
      <c r="HM3" s="94">
        <f ca="1">+HL4</f>
        <v>42404</v>
      </c>
      <c r="HN3" s="95"/>
      <c r="HO3" s="78"/>
      <c r="HP3" s="94">
        <f ca="1">+HO4</f>
        <v>42405</v>
      </c>
      <c r="HQ3" s="95"/>
      <c r="HR3" s="78"/>
      <c r="HS3" s="94">
        <f ca="1">+HR4</f>
        <v>42406</v>
      </c>
      <c r="HT3" s="95"/>
      <c r="HU3" s="78"/>
      <c r="HV3" s="94">
        <f ca="1">+HU4</f>
        <v>42407</v>
      </c>
      <c r="HW3" s="95"/>
      <c r="HX3" s="78"/>
      <c r="HY3" s="94">
        <f ca="1">+HX4</f>
        <v>42408</v>
      </c>
      <c r="HZ3" s="95"/>
      <c r="IA3" s="78"/>
      <c r="IB3" s="94">
        <f ca="1">+IA4</f>
        <v>42409</v>
      </c>
      <c r="IC3" s="95"/>
      <c r="ID3" s="78"/>
      <c r="IE3" s="94">
        <f ca="1">+ID4</f>
        <v>42410</v>
      </c>
      <c r="IF3" s="95"/>
      <c r="IG3" s="78"/>
      <c r="IH3" s="94">
        <f ca="1">+IG4</f>
        <v>42411</v>
      </c>
      <c r="II3" s="95"/>
      <c r="IJ3" s="78"/>
      <c r="IK3" s="94">
        <f ca="1">+IJ4</f>
        <v>42412</v>
      </c>
      <c r="IL3" s="95"/>
      <c r="IM3" s="78"/>
      <c r="IN3" s="94">
        <f ca="1">+IM4</f>
        <v>42413</v>
      </c>
      <c r="IO3" s="95"/>
      <c r="IP3" s="78"/>
      <c r="IQ3" s="94">
        <f ca="1">+IP4</f>
        <v>42414</v>
      </c>
      <c r="IR3" s="95"/>
      <c r="IS3" s="78"/>
      <c r="IT3" s="94">
        <f ca="1">+IS4</f>
        <v>42415</v>
      </c>
      <c r="IU3" s="95"/>
    </row>
    <row r="4" spans="1:255" s="18" customFormat="1" ht="18" customHeight="1" thickBot="1">
      <c r="A4" s="15">
        <f ca="1">'Time Breakdown'!E3</f>
        <v>42331</v>
      </c>
      <c r="B4" s="87"/>
      <c r="C4" s="88"/>
      <c r="D4" s="409">
        <f ca="1">A4+1</f>
        <v>42332</v>
      </c>
      <c r="E4" s="410"/>
      <c r="F4" s="411"/>
      <c r="G4" s="409">
        <f ca="1">D4+1</f>
        <v>42333</v>
      </c>
      <c r="H4" s="410"/>
      <c r="I4" s="411"/>
      <c r="J4" s="409">
        <f ca="1">G4+1</f>
        <v>42334</v>
      </c>
      <c r="K4" s="410"/>
      <c r="L4" s="411"/>
      <c r="M4" s="409">
        <f ca="1">J4+1</f>
        <v>42335</v>
      </c>
      <c r="N4" s="410"/>
      <c r="O4" s="411"/>
      <c r="P4" s="409">
        <f ca="1">M4+1</f>
        <v>42336</v>
      </c>
      <c r="Q4" s="410"/>
      <c r="R4" s="411"/>
      <c r="S4" s="409">
        <f ca="1">P4+1</f>
        <v>42337</v>
      </c>
      <c r="T4" s="410"/>
      <c r="U4" s="411"/>
      <c r="V4" s="409">
        <f ca="1">S4+1</f>
        <v>42338</v>
      </c>
      <c r="W4" s="410"/>
      <c r="X4" s="411"/>
      <c r="Y4" s="409">
        <f ca="1">V4+1</f>
        <v>42339</v>
      </c>
      <c r="Z4" s="410"/>
      <c r="AA4" s="411"/>
      <c r="AB4" s="409">
        <f ca="1">Y4+1</f>
        <v>42340</v>
      </c>
      <c r="AC4" s="410"/>
      <c r="AD4" s="411"/>
      <c r="AE4" s="409">
        <f ca="1">AB4+1</f>
        <v>42341</v>
      </c>
      <c r="AF4" s="410"/>
      <c r="AG4" s="411"/>
      <c r="AH4" s="409">
        <f ca="1">AE4+1</f>
        <v>42342</v>
      </c>
      <c r="AI4" s="410"/>
      <c r="AJ4" s="411"/>
      <c r="AK4" s="409">
        <f ca="1">AH4+1</f>
        <v>42343</v>
      </c>
      <c r="AL4" s="410"/>
      <c r="AM4" s="411"/>
      <c r="AN4" s="409">
        <f ca="1">AK4+1</f>
        <v>42344</v>
      </c>
      <c r="AO4" s="410"/>
      <c r="AP4" s="411"/>
      <c r="AQ4" s="409">
        <f ca="1">AN4+1</f>
        <v>42345</v>
      </c>
      <c r="AR4" s="410"/>
      <c r="AS4" s="411"/>
      <c r="AT4" s="409">
        <f ca="1">AQ4+1</f>
        <v>42346</v>
      </c>
      <c r="AU4" s="410"/>
      <c r="AV4" s="411"/>
      <c r="AW4" s="409">
        <f ca="1">AT4+1</f>
        <v>42347</v>
      </c>
      <c r="AX4" s="410"/>
      <c r="AY4" s="411"/>
      <c r="AZ4" s="409">
        <f ca="1">AW4+1</f>
        <v>42348</v>
      </c>
      <c r="BA4" s="410"/>
      <c r="BB4" s="411"/>
      <c r="BC4" s="409">
        <f ca="1">AZ4+1</f>
        <v>42349</v>
      </c>
      <c r="BD4" s="410"/>
      <c r="BE4" s="411"/>
      <c r="BF4" s="409">
        <f ca="1">BC4+1</f>
        <v>42350</v>
      </c>
      <c r="BG4" s="410"/>
      <c r="BH4" s="411"/>
      <c r="BI4" s="409">
        <f ca="1">BF4+1</f>
        <v>42351</v>
      </c>
      <c r="BJ4" s="410"/>
      <c r="BK4" s="411"/>
      <c r="BL4" s="409">
        <f ca="1">BI4+1</f>
        <v>42352</v>
      </c>
      <c r="BM4" s="410"/>
      <c r="BN4" s="411"/>
      <c r="BO4" s="409">
        <f ca="1">BL4+1</f>
        <v>42353</v>
      </c>
      <c r="BP4" s="410"/>
      <c r="BQ4" s="411"/>
      <c r="BR4" s="409">
        <f ca="1">BO4+1</f>
        <v>42354</v>
      </c>
      <c r="BS4" s="410"/>
      <c r="BT4" s="411"/>
      <c r="BU4" s="409">
        <f ca="1">BR4+1</f>
        <v>42355</v>
      </c>
      <c r="BV4" s="410"/>
      <c r="BW4" s="411"/>
      <c r="BX4" s="409">
        <f ca="1">BU4+1</f>
        <v>42356</v>
      </c>
      <c r="BY4" s="410"/>
      <c r="BZ4" s="411"/>
      <c r="CA4" s="409">
        <f ca="1">BX4+1</f>
        <v>42357</v>
      </c>
      <c r="CB4" s="410"/>
      <c r="CC4" s="411"/>
      <c r="CD4" s="409">
        <f ca="1">CA4+1</f>
        <v>42358</v>
      </c>
      <c r="CE4" s="410"/>
      <c r="CF4" s="411"/>
      <c r="CG4" s="409">
        <f ca="1">CD4+1</f>
        <v>42359</v>
      </c>
      <c r="CH4" s="410"/>
      <c r="CI4" s="411"/>
      <c r="CJ4" s="409">
        <f ca="1">CG4+1</f>
        <v>42360</v>
      </c>
      <c r="CK4" s="410"/>
      <c r="CL4" s="411"/>
      <c r="CM4" s="409">
        <f ca="1">CJ4+1</f>
        <v>42361</v>
      </c>
      <c r="CN4" s="410"/>
      <c r="CO4" s="411"/>
      <c r="CP4" s="409">
        <f ca="1">CM4+1</f>
        <v>42362</v>
      </c>
      <c r="CQ4" s="410"/>
      <c r="CR4" s="411"/>
      <c r="CS4" s="409">
        <f ca="1">CP4+1</f>
        <v>42363</v>
      </c>
      <c r="CT4" s="410"/>
      <c r="CU4" s="411"/>
      <c r="CV4" s="409">
        <f ca="1">CS4+1</f>
        <v>42364</v>
      </c>
      <c r="CW4" s="410"/>
      <c r="CX4" s="411"/>
      <c r="CY4" s="409">
        <f ca="1">CV4+1</f>
        <v>42365</v>
      </c>
      <c r="CZ4" s="410"/>
      <c r="DA4" s="411"/>
      <c r="DB4" s="409">
        <f ca="1">CY4+1</f>
        <v>42366</v>
      </c>
      <c r="DC4" s="410"/>
      <c r="DD4" s="411"/>
      <c r="DE4" s="409">
        <f ca="1">DB4+1</f>
        <v>42367</v>
      </c>
      <c r="DF4" s="410"/>
      <c r="DG4" s="411"/>
      <c r="DH4" s="409">
        <f ca="1">DE4+1</f>
        <v>42368</v>
      </c>
      <c r="DI4" s="410"/>
      <c r="DJ4" s="411"/>
      <c r="DK4" s="409">
        <f ca="1">DH4+1</f>
        <v>42369</v>
      </c>
      <c r="DL4" s="410"/>
      <c r="DM4" s="411"/>
      <c r="DN4" s="409">
        <f ca="1">DK4+1</f>
        <v>42370</v>
      </c>
      <c r="DO4" s="410"/>
      <c r="DP4" s="411"/>
      <c r="DQ4" s="409">
        <f ca="1">DN4+1</f>
        <v>42371</v>
      </c>
      <c r="DR4" s="410"/>
      <c r="DS4" s="411"/>
      <c r="DT4" s="409">
        <f ca="1">DQ4+1</f>
        <v>42372</v>
      </c>
      <c r="DU4" s="410"/>
      <c r="DV4" s="411"/>
      <c r="DW4" s="409">
        <f ca="1">DT4+1</f>
        <v>42373</v>
      </c>
      <c r="DX4" s="410"/>
      <c r="DY4" s="411"/>
      <c r="DZ4" s="409">
        <f ca="1">DW4+1</f>
        <v>42374</v>
      </c>
      <c r="EA4" s="410"/>
      <c r="EB4" s="411"/>
      <c r="EC4" s="409">
        <f ca="1">DZ4+1</f>
        <v>42375</v>
      </c>
      <c r="ED4" s="410"/>
      <c r="EE4" s="411"/>
      <c r="EF4" s="409">
        <f ca="1">EC4+1</f>
        <v>42376</v>
      </c>
      <c r="EG4" s="410"/>
      <c r="EH4" s="411"/>
      <c r="EI4" s="409">
        <f ca="1">EF4+1</f>
        <v>42377</v>
      </c>
      <c r="EJ4" s="410"/>
      <c r="EK4" s="411"/>
      <c r="EL4" s="409">
        <f ca="1">EI4+1</f>
        <v>42378</v>
      </c>
      <c r="EM4" s="410"/>
      <c r="EN4" s="411"/>
      <c r="EO4" s="409">
        <f ca="1">EL4+1</f>
        <v>42379</v>
      </c>
      <c r="EP4" s="410"/>
      <c r="EQ4" s="411"/>
      <c r="ER4" s="409">
        <f ca="1">EO4+1</f>
        <v>42380</v>
      </c>
      <c r="ES4" s="410"/>
      <c r="ET4" s="411"/>
      <c r="EU4" s="409">
        <f ca="1">ER4+1</f>
        <v>42381</v>
      </c>
      <c r="EV4" s="410"/>
      <c r="EW4" s="411"/>
      <c r="EX4" s="409">
        <f ca="1">EU4+1</f>
        <v>42382</v>
      </c>
      <c r="EY4" s="410"/>
      <c r="EZ4" s="411"/>
      <c r="FA4" s="409">
        <f ca="1">EX4+1</f>
        <v>42383</v>
      </c>
      <c r="FB4" s="410"/>
      <c r="FC4" s="411"/>
      <c r="FD4" s="409">
        <f ca="1">FA4+1</f>
        <v>42384</v>
      </c>
      <c r="FE4" s="410"/>
      <c r="FF4" s="411"/>
      <c r="FG4" s="409">
        <f ca="1">FD4+1</f>
        <v>42385</v>
      </c>
      <c r="FH4" s="410"/>
      <c r="FI4" s="411"/>
      <c r="FJ4" s="409">
        <f ca="1">FG4+1</f>
        <v>42386</v>
      </c>
      <c r="FK4" s="410"/>
      <c r="FL4" s="411"/>
      <c r="FM4" s="409">
        <f ca="1">FJ4+1</f>
        <v>42387</v>
      </c>
      <c r="FN4" s="410"/>
      <c r="FO4" s="411"/>
      <c r="FP4" s="409">
        <f ca="1">FM4+1</f>
        <v>42388</v>
      </c>
      <c r="FQ4" s="410"/>
      <c r="FR4" s="411"/>
      <c r="FS4" s="409">
        <f ca="1">FP4+1</f>
        <v>42389</v>
      </c>
      <c r="FT4" s="410"/>
      <c r="FU4" s="411"/>
      <c r="FV4" s="409">
        <f ca="1">FS4+1</f>
        <v>42390</v>
      </c>
      <c r="FW4" s="410"/>
      <c r="FX4" s="411"/>
      <c r="FY4" s="409">
        <f ca="1">FV4+1</f>
        <v>42391</v>
      </c>
      <c r="FZ4" s="410"/>
      <c r="GA4" s="411"/>
      <c r="GB4" s="409">
        <f ca="1">FY4+1</f>
        <v>42392</v>
      </c>
      <c r="GC4" s="410"/>
      <c r="GD4" s="411"/>
      <c r="GE4" s="409">
        <f ca="1">GB4+1</f>
        <v>42393</v>
      </c>
      <c r="GF4" s="410"/>
      <c r="GG4" s="411"/>
      <c r="GH4" s="409">
        <f ca="1">GE4+1</f>
        <v>42394</v>
      </c>
      <c r="GI4" s="410"/>
      <c r="GJ4" s="411"/>
      <c r="GK4" s="409">
        <f ca="1">GH4+1</f>
        <v>42395</v>
      </c>
      <c r="GL4" s="410"/>
      <c r="GM4" s="411"/>
      <c r="GN4" s="409">
        <f ca="1">GK4+1</f>
        <v>42396</v>
      </c>
      <c r="GO4" s="410"/>
      <c r="GP4" s="411"/>
      <c r="GQ4" s="409">
        <f ca="1">GN4+1</f>
        <v>42397</v>
      </c>
      <c r="GR4" s="410"/>
      <c r="GS4" s="411"/>
      <c r="GT4" s="409">
        <f ca="1">GQ4+1</f>
        <v>42398</v>
      </c>
      <c r="GU4" s="410"/>
      <c r="GV4" s="411"/>
      <c r="GW4" s="409">
        <f ca="1">GT4+1</f>
        <v>42399</v>
      </c>
      <c r="GX4" s="410"/>
      <c r="GY4" s="411"/>
      <c r="GZ4" s="409">
        <f ca="1">GW4+1</f>
        <v>42400</v>
      </c>
      <c r="HA4" s="410"/>
      <c r="HB4" s="411"/>
      <c r="HC4" s="409">
        <f ca="1">GZ4+1</f>
        <v>42401</v>
      </c>
      <c r="HD4" s="410"/>
      <c r="HE4" s="411"/>
      <c r="HF4" s="409">
        <f ca="1">HC4+1</f>
        <v>42402</v>
      </c>
      <c r="HG4" s="410"/>
      <c r="HH4" s="411"/>
      <c r="HI4" s="409">
        <f ca="1">HF4+1</f>
        <v>42403</v>
      </c>
      <c r="HJ4" s="410"/>
      <c r="HK4" s="411"/>
      <c r="HL4" s="409">
        <f ca="1">HI4+1</f>
        <v>42404</v>
      </c>
      <c r="HM4" s="410"/>
      <c r="HN4" s="411"/>
      <c r="HO4" s="409">
        <f ca="1">HL4+1</f>
        <v>42405</v>
      </c>
      <c r="HP4" s="410"/>
      <c r="HQ4" s="411"/>
      <c r="HR4" s="409">
        <f ca="1">HO4+1</f>
        <v>42406</v>
      </c>
      <c r="HS4" s="410"/>
      <c r="HT4" s="411"/>
      <c r="HU4" s="409">
        <f ca="1">HR4+1</f>
        <v>42407</v>
      </c>
      <c r="HV4" s="410"/>
      <c r="HW4" s="411"/>
      <c r="HX4" s="409">
        <f ca="1">HU4+1</f>
        <v>42408</v>
      </c>
      <c r="HY4" s="410"/>
      <c r="HZ4" s="411"/>
      <c r="IA4" s="409">
        <f ca="1">HX4+1</f>
        <v>42409</v>
      </c>
      <c r="IB4" s="410"/>
      <c r="IC4" s="411"/>
      <c r="ID4" s="409">
        <f ca="1">IA4+1</f>
        <v>42410</v>
      </c>
      <c r="IE4" s="410"/>
      <c r="IF4" s="411"/>
      <c r="IG4" s="409">
        <f ca="1">ID4+1</f>
        <v>42411</v>
      </c>
      <c r="IH4" s="410"/>
      <c r="II4" s="411"/>
      <c r="IJ4" s="409">
        <f ca="1">IG4+1</f>
        <v>42412</v>
      </c>
      <c r="IK4" s="410"/>
      <c r="IL4" s="411"/>
      <c r="IM4" s="409">
        <f ca="1">IJ4+1</f>
        <v>42413</v>
      </c>
      <c r="IN4" s="410"/>
      <c r="IO4" s="411"/>
      <c r="IP4" s="409">
        <f ca="1">IM4+1</f>
        <v>42414</v>
      </c>
      <c r="IQ4" s="410"/>
      <c r="IR4" s="411"/>
      <c r="IS4" s="409">
        <f ca="1">IP4+1</f>
        <v>42415</v>
      </c>
      <c r="IT4" s="410"/>
      <c r="IU4" s="411"/>
    </row>
    <row r="5" spans="1:255" ht="15" customHeight="1">
      <c r="A5" s="76">
        <f ca="1">A4+1/100000</f>
        <v>42331.000010000003</v>
      </c>
      <c r="B5" s="20" t="str">
        <f ca="1">IF(A5&lt;'Time Breakdown'!$A$9,"",IF(VLOOKUP(A5,'Time Breakdown'!$A$9:$E$655,2,1)=VLOOKUP(A4,'Time Breakdown'!$A$9:$E$655,2,1)," ",VLOOKUP(A5,'Time Breakdown'!$A$9:$E$655,2,1)))</f>
        <v xml:space="preserve"> </v>
      </c>
      <c r="C5" s="19"/>
      <c r="D5" s="76">
        <f ca="1">D4+1/100000</f>
        <v>42332.000010000003</v>
      </c>
      <c r="E5" s="20" t="str">
        <f ca="1">IF(D5&lt;'Time Breakdown'!$A$9,"",IF(VLOOKUP(D5,'Time Breakdown'!$A$9:$E$655,2,1)=VLOOKUP(D4,'Time Breakdown'!$A$9:$E$655,2,1)," ",VLOOKUP(D5,'Time Breakdown'!$A$9:$E$655,2,1)))</f>
        <v xml:space="preserve"> </v>
      </c>
      <c r="F5" s="19"/>
      <c r="G5" s="76">
        <f ca="1">G4+1/100000</f>
        <v>42333.000010000003</v>
      </c>
      <c r="H5" s="20" t="str">
        <f ca="1">IF(G5&lt;'Time Breakdown'!$A$9,"",IF(VLOOKUP(G5,'Time Breakdown'!$A$9:$E$655,2,1)=VLOOKUP(G4,'Time Breakdown'!$A$9:$E$655,2,1)," ",VLOOKUP(G5,'Time Breakdown'!$A$9:$E$655,2,1)))</f>
        <v xml:space="preserve"> </v>
      </c>
      <c r="I5" s="19"/>
      <c r="J5" s="76">
        <f ca="1">J4+1/100000</f>
        <v>42334.000010000003</v>
      </c>
      <c r="K5" s="20" t="str">
        <f ca="1">IF(J5&lt;'Time Breakdown'!$A$9,"",IF(VLOOKUP(J5,'Time Breakdown'!$A$9:$E$655,2,1)=VLOOKUP(J4,'Time Breakdown'!$A$9:$E$655,2,1)," ",VLOOKUP(J5,'Time Breakdown'!$A$9:$E$655,2,1)))</f>
        <v xml:space="preserve"> </v>
      </c>
      <c r="L5" s="19"/>
      <c r="M5" s="76">
        <f ca="1">M4+1/100000</f>
        <v>42335.000010000003</v>
      </c>
      <c r="N5" s="20" t="str">
        <f ca="1">IF(M5&lt;'Time Breakdown'!$A$9,"",IF(VLOOKUP(M5,'Time Breakdown'!$A$9:$E$655,2,1)=VLOOKUP(M4,'Time Breakdown'!$A$9:$E$655,2,1)," ",VLOOKUP(M5,'Time Breakdown'!$A$9:$E$655,2,1)))</f>
        <v xml:space="preserve"> </v>
      </c>
      <c r="O5" s="19"/>
      <c r="P5" s="76">
        <f ca="1">P4+1/100000</f>
        <v>42336.000010000003</v>
      </c>
      <c r="Q5" s="20" t="str">
        <f ca="1">IF(P5&lt;'Time Breakdown'!$A$9,"",IF(VLOOKUP(P5,'Time Breakdown'!$A$9:$E$655,2,1)=VLOOKUP(P4,'Time Breakdown'!$A$9:$E$655,2,1)," ",VLOOKUP(P5,'Time Breakdown'!$A$9:$E$655,2,1)))</f>
        <v xml:space="preserve"> </v>
      </c>
      <c r="R5" s="19"/>
      <c r="S5" s="76">
        <f ca="1">S4+1/100000</f>
        <v>42337.000010000003</v>
      </c>
      <c r="T5" s="20" t="str">
        <f ca="1">IF(S5&lt;'Time Breakdown'!$A$9,"",IF(VLOOKUP(S5,'Time Breakdown'!$A$9:$E$655,2,1)=VLOOKUP(S4,'Time Breakdown'!$A$9:$E$655,2,1)," ",VLOOKUP(S5,'Time Breakdown'!$A$9:$E$655,2,1)))</f>
        <v xml:space="preserve"> </v>
      </c>
      <c r="U5" s="19"/>
      <c r="V5" s="76">
        <f ca="1">V4+1/100000</f>
        <v>42338.000010000003</v>
      </c>
      <c r="W5" s="20" t="str">
        <f ca="1">IF(V5&lt;'Time Breakdown'!$A$9,"",IF(VLOOKUP(V5,'Time Breakdown'!$A$9:$E$655,2,1)=VLOOKUP(V4,'Time Breakdown'!$A$9:$E$655,2,1)," ",VLOOKUP(V5,'Time Breakdown'!$A$9:$E$655,2,1)))</f>
        <v xml:space="preserve"> </v>
      </c>
      <c r="X5" s="19"/>
      <c r="Y5" s="76">
        <f ca="1">Y4+1/100000</f>
        <v>42339.000010000003</v>
      </c>
      <c r="Z5" s="20" t="str">
        <f ca="1">IF(Y5&lt;'Time Breakdown'!$A$9,"",IF(VLOOKUP(Y5,'Time Breakdown'!$A$9:$E$655,2,1)=VLOOKUP(Y4,'Time Breakdown'!$A$9:$E$655,2,1)," ",VLOOKUP(Y5,'Time Breakdown'!$A$9:$E$655,2,1)))</f>
        <v xml:space="preserve"> </v>
      </c>
      <c r="AA5" s="19"/>
      <c r="AB5" s="76">
        <f ca="1">AB4+1/100000</f>
        <v>42340.000010000003</v>
      </c>
      <c r="AC5" s="20" t="str">
        <f ca="1">IF(AB5&lt;'Time Breakdown'!$A$9,"",IF(VLOOKUP(AB5,'Time Breakdown'!$A$9:$E$655,2,1)=VLOOKUP(AB4,'Time Breakdown'!$A$9:$E$655,2,1)," ",VLOOKUP(AB5,'Time Breakdown'!$A$9:$E$655,2,1)))</f>
        <v xml:space="preserve"> </v>
      </c>
      <c r="AD5" s="19"/>
      <c r="AE5" s="76">
        <f ca="1">AE4+1/100000</f>
        <v>42341.000010000003</v>
      </c>
      <c r="AF5" s="20" t="str">
        <f ca="1">IF(AE5&lt;'Time Breakdown'!$A$9,"",IF(VLOOKUP(AE5,'Time Breakdown'!$A$9:$E$655,2,1)=VLOOKUP(AE4,'Time Breakdown'!$A$9:$E$655,2,1)," ",VLOOKUP(AE5,'Time Breakdown'!$A$9:$E$655,2,1)))</f>
        <v xml:space="preserve"> </v>
      </c>
      <c r="AG5" s="19"/>
      <c r="AH5" s="76">
        <f ca="1">AH4+1/100000</f>
        <v>42342.000010000003</v>
      </c>
      <c r="AI5" s="20" t="str">
        <f ca="1">IF(AH5&lt;'Time Breakdown'!$A$9,"",IF(VLOOKUP(AH5,'Time Breakdown'!$A$9:$E$655,2,1)=VLOOKUP(AH4,'Time Breakdown'!$A$9:$E$655,2,1)," ",VLOOKUP(AH5,'Time Breakdown'!$A$9:$E$655,2,1)))</f>
        <v xml:space="preserve"> </v>
      </c>
      <c r="AJ5" s="19"/>
      <c r="AK5" s="76">
        <f ca="1">AK4+1/100000</f>
        <v>42343.000010000003</v>
      </c>
      <c r="AL5" s="20" t="str">
        <f ca="1">IF(AK5&lt;'Time Breakdown'!$A$9,"",IF(VLOOKUP(AK5,'Time Breakdown'!$A$9:$E$655,2,1)=VLOOKUP(AK4,'Time Breakdown'!$A$9:$E$655,2,1)," ",VLOOKUP(AK5,'Time Breakdown'!$A$9:$E$655,2,1)))</f>
        <v xml:space="preserve"> </v>
      </c>
      <c r="AM5" s="19"/>
      <c r="AN5" s="76">
        <f ca="1">AN4+1/100000</f>
        <v>42344.000010000003</v>
      </c>
      <c r="AO5" s="20" t="str">
        <f ca="1">IF(AN5&lt;'Time Breakdown'!$A$9,"",IF(VLOOKUP(AN5,'Time Breakdown'!$A$9:$E$655,2,1)=VLOOKUP(AN4,'Time Breakdown'!$A$9:$E$655,2,1)," ",VLOOKUP(AN5,'Time Breakdown'!$A$9:$E$655,2,1)))</f>
        <v xml:space="preserve"> </v>
      </c>
      <c r="AP5" s="19"/>
      <c r="AQ5" s="76">
        <f ca="1">AQ4+1/100000</f>
        <v>42345.000010000003</v>
      </c>
      <c r="AR5" s="20" t="str">
        <f ca="1">IF(AQ5&lt;'Time Breakdown'!$A$9,"",IF(VLOOKUP(AQ5,'Time Breakdown'!$A$9:$E$655,2,1)=VLOOKUP(AQ4,'Time Breakdown'!$A$9:$E$655,2,1)," ",VLOOKUP(AQ5,'Time Breakdown'!$A$9:$E$655,2,1)))</f>
        <v xml:space="preserve"> </v>
      </c>
      <c r="AS5" s="19"/>
      <c r="AT5" s="76">
        <f ca="1">AT4+1/100000</f>
        <v>42346.000010000003</v>
      </c>
      <c r="AU5" s="20" t="str">
        <f ca="1">IF(AT5&lt;'Time Breakdown'!$A$9,"",IF(VLOOKUP(AT5,'Time Breakdown'!$A$9:$E$655,2,1)=VLOOKUP(AT4,'Time Breakdown'!$A$9:$E$655,2,1)," ",VLOOKUP(AT5,'Time Breakdown'!$A$9:$E$655,2,1)))</f>
        <v xml:space="preserve"> </v>
      </c>
      <c r="AV5" s="19"/>
      <c r="AW5" s="76">
        <f ca="1">AW4+1/100000</f>
        <v>42347.000010000003</v>
      </c>
      <c r="AX5" s="20" t="str">
        <f ca="1">IF(AW5&lt;'Time Breakdown'!$A$9,"",IF(VLOOKUP(AW5,'Time Breakdown'!$A$9:$E$655,2,1)=VLOOKUP(AW4,'Time Breakdown'!$A$9:$E$655,2,1)," ",VLOOKUP(AW5,'Time Breakdown'!$A$9:$E$655,2,1)))</f>
        <v xml:space="preserve"> </v>
      </c>
      <c r="AY5" s="19"/>
      <c r="AZ5" s="76">
        <f ca="1">AZ4+1/100000</f>
        <v>42348.000010000003</v>
      </c>
      <c r="BA5" s="20" t="str">
        <f ca="1">IF(AZ5&lt;'Time Breakdown'!$A$9,"",IF(VLOOKUP(AZ5,'Time Breakdown'!$A$9:$E$655,2,1)=VLOOKUP(AZ4,'Time Breakdown'!$A$9:$E$655,2,1)," ",VLOOKUP(AZ5,'Time Breakdown'!$A$9:$E$655,2,1)))</f>
        <v xml:space="preserve"> </v>
      </c>
      <c r="BB5" s="19"/>
      <c r="BC5" s="76">
        <f ca="1">BC4+1/100000</f>
        <v>42349.000010000003</v>
      </c>
      <c r="BD5" s="20" t="str">
        <f ca="1">IF(BC5&lt;'Time Breakdown'!$A$9,"",IF(VLOOKUP(BC5,'Time Breakdown'!$A$9:$E$655,2,1)=VLOOKUP(BC4,'Time Breakdown'!$A$9:$E$655,2,1)," ",VLOOKUP(BC5,'Time Breakdown'!$A$9:$E$655,2,1)))</f>
        <v xml:space="preserve"> </v>
      </c>
      <c r="BE5" s="19"/>
      <c r="BF5" s="76">
        <f ca="1">BF4+1/100000</f>
        <v>42350.000010000003</v>
      </c>
      <c r="BG5" s="20" t="str">
        <f ca="1">IF(BF5&lt;'Time Breakdown'!$A$9,"",IF(VLOOKUP(BF5,'Time Breakdown'!$A$9:$E$655,2,1)=VLOOKUP(BF4,'Time Breakdown'!$A$9:$E$655,2,1)," ",VLOOKUP(BF5,'Time Breakdown'!$A$9:$E$655,2,1)))</f>
        <v xml:space="preserve"> </v>
      </c>
      <c r="BH5" s="19"/>
      <c r="BI5" s="76">
        <f ca="1">BI4+1/100000</f>
        <v>42351.000010000003</v>
      </c>
      <c r="BJ5" s="20" t="str">
        <f ca="1">IF(BI5&lt;'Time Breakdown'!$A$9,"",IF(VLOOKUP(BI5,'Time Breakdown'!$A$9:$E$655,2,1)=VLOOKUP(BI4,'Time Breakdown'!$A$9:$E$655,2,1)," ",VLOOKUP(BI5,'Time Breakdown'!$A$9:$E$655,2,1)))</f>
        <v xml:space="preserve"> </v>
      </c>
      <c r="BK5" s="19"/>
      <c r="BL5" s="76">
        <f ca="1">BL4+1/100000</f>
        <v>42352.000010000003</v>
      </c>
      <c r="BM5" s="20" t="str">
        <f ca="1">IF(BL5&lt;'Time Breakdown'!$A$9,"",IF(VLOOKUP(BL5,'Time Breakdown'!$A$9:$E$655,2,1)=VLOOKUP(BL4,'Time Breakdown'!$A$9:$E$655,2,1)," ",VLOOKUP(BL5,'Time Breakdown'!$A$9:$E$655,2,1)))</f>
        <v xml:space="preserve"> </v>
      </c>
      <c r="BN5" s="19"/>
      <c r="BO5" s="76">
        <f ca="1">BO4+1/100000</f>
        <v>42353.000010000003</v>
      </c>
      <c r="BP5" s="20" t="str">
        <f ca="1">IF(BO5&lt;'Time Breakdown'!$A$9,"",IF(VLOOKUP(BO5,'Time Breakdown'!$A$9:$E$655,2,1)=VLOOKUP(BO4,'Time Breakdown'!$A$9:$E$655,2,1)," ",VLOOKUP(BO5,'Time Breakdown'!$A$9:$E$655,2,1)))</f>
        <v xml:space="preserve"> </v>
      </c>
      <c r="BQ5" s="19"/>
      <c r="BR5" s="76">
        <f ca="1">BR4+1/100000</f>
        <v>42354.000010000003</v>
      </c>
      <c r="BS5" s="20" t="str">
        <f ca="1">IF(BR5&lt;'Time Breakdown'!$A$9,"",IF(VLOOKUP(BR5,'Time Breakdown'!$A$9:$E$655,2,1)=VLOOKUP(BR4,'Time Breakdown'!$A$9:$E$655,2,1)," ",VLOOKUP(BR5,'Time Breakdown'!$A$9:$E$655,2,1)))</f>
        <v xml:space="preserve"> </v>
      </c>
      <c r="BT5" s="19"/>
      <c r="BU5" s="76">
        <f ca="1">BU4+1/100000</f>
        <v>42355.000010000003</v>
      </c>
      <c r="BV5" s="20" t="str">
        <f ca="1">IF(BU5&lt;'Time Breakdown'!$A$9,"",IF(VLOOKUP(BU5,'Time Breakdown'!$A$9:$E$655,2,1)=VLOOKUP(BU4,'Time Breakdown'!$A$9:$E$655,2,1)," ",VLOOKUP(BU5,'Time Breakdown'!$A$9:$E$655,2,1)))</f>
        <v xml:space="preserve"> </v>
      </c>
      <c r="BW5" s="19"/>
      <c r="BX5" s="76">
        <f ca="1">BX4+1/100000</f>
        <v>42356.000010000003</v>
      </c>
      <c r="BY5" s="20" t="str">
        <f ca="1">IF(BX5&lt;'Time Breakdown'!$A$9,"",IF(VLOOKUP(BX5,'Time Breakdown'!$A$9:$E$655,2,1)=VLOOKUP(BX4,'Time Breakdown'!$A$9:$E$655,2,1)," ",VLOOKUP(BX5,'Time Breakdown'!$A$9:$E$655,2,1)))</f>
        <v xml:space="preserve"> </v>
      </c>
      <c r="BZ5" s="19"/>
      <c r="CA5" s="76">
        <f ca="1">CA4+1/100000</f>
        <v>42357.000010000003</v>
      </c>
      <c r="CB5" s="20" t="str">
        <f ca="1">IF(CA5&lt;'Time Breakdown'!$A$9,"",IF(VLOOKUP(CA5,'Time Breakdown'!$A$9:$E$655,2,1)=VLOOKUP(CA4,'Time Breakdown'!$A$9:$E$655,2,1)," ",VLOOKUP(CA5,'Time Breakdown'!$A$9:$E$655,2,1)))</f>
        <v xml:space="preserve"> </v>
      </c>
      <c r="CC5" s="19"/>
      <c r="CD5" s="76">
        <f ca="1">CD4+1/100000</f>
        <v>42358.000010000003</v>
      </c>
      <c r="CE5" s="20" t="str">
        <f ca="1">IF(CD5&lt;'Time Breakdown'!$A$9,"",IF(VLOOKUP(CD5,'Time Breakdown'!$A$9:$E$655,2,1)=VLOOKUP(CD4,'Time Breakdown'!$A$9:$E$655,2,1)," ",VLOOKUP(CD5,'Time Breakdown'!$A$9:$E$655,2,1)))</f>
        <v xml:space="preserve"> </v>
      </c>
      <c r="CF5" s="19"/>
      <c r="CG5" s="76">
        <f ca="1">CG4+1/100000</f>
        <v>42359.000010000003</v>
      </c>
      <c r="CH5" s="20" t="str">
        <f ca="1">IF(CG5&lt;'Time Breakdown'!$A$9,"",IF(VLOOKUP(CG5,'Time Breakdown'!$A$9:$E$655,2,1)=VLOOKUP(CG4,'Time Breakdown'!$A$9:$E$655,2,1)," ",VLOOKUP(CG5,'Time Breakdown'!$A$9:$E$655,2,1)))</f>
        <v xml:space="preserve"> </v>
      </c>
      <c r="CI5" s="19"/>
      <c r="CJ5" s="76">
        <f ca="1">CJ4+1/100000</f>
        <v>42360.000010000003</v>
      </c>
      <c r="CK5" s="20" t="str">
        <f ca="1">IF(CJ5&lt;'Time Breakdown'!$A$9,"",IF(VLOOKUP(CJ5,'Time Breakdown'!$A$9:$E$655,2,1)=VLOOKUP(CJ4,'Time Breakdown'!$A$9:$E$655,2,1)," ",VLOOKUP(CJ5,'Time Breakdown'!$A$9:$E$655,2,1)))</f>
        <v xml:space="preserve"> </v>
      </c>
      <c r="CL5" s="19"/>
      <c r="CM5" s="76">
        <f ca="1">CM4+1/100000</f>
        <v>42361.000010000003</v>
      </c>
      <c r="CN5" s="20" t="str">
        <f ca="1">IF(CM5&lt;'Time Breakdown'!$A$9,"",IF(VLOOKUP(CM5,'Time Breakdown'!$A$9:$E$655,2,1)=VLOOKUP(CM4,'Time Breakdown'!$A$9:$E$655,2,1)," ",VLOOKUP(CM5,'Time Breakdown'!$A$9:$E$655,2,1)))</f>
        <v xml:space="preserve"> </v>
      </c>
      <c r="CO5" s="19"/>
      <c r="CP5" s="76">
        <f ca="1">CP4+1/100000</f>
        <v>42362.000010000003</v>
      </c>
      <c r="CQ5" s="20" t="str">
        <f ca="1">IF(CP5&lt;'Time Breakdown'!$A$9,"",IF(VLOOKUP(CP5,'Time Breakdown'!$A$9:$E$655,2,1)=VLOOKUP(CP4,'Time Breakdown'!$A$9:$E$655,2,1)," ",VLOOKUP(CP5,'Time Breakdown'!$A$9:$E$655,2,1)))</f>
        <v xml:space="preserve"> </v>
      </c>
      <c r="CR5" s="19"/>
      <c r="CS5" s="76">
        <f ca="1">CS4+1/100000</f>
        <v>42363.000010000003</v>
      </c>
      <c r="CT5" s="20" t="str">
        <f ca="1">IF(CS5&lt;'Time Breakdown'!$A$9,"",IF(VLOOKUP(CS5,'Time Breakdown'!$A$9:$E$655,2,1)=VLOOKUP(CS4,'Time Breakdown'!$A$9:$E$655,2,1)," ",VLOOKUP(CS5,'Time Breakdown'!$A$9:$E$655,2,1)))</f>
        <v xml:space="preserve"> </v>
      </c>
      <c r="CU5" s="19"/>
      <c r="CV5" s="76">
        <f ca="1">CV4+1/100000</f>
        <v>42364.000010000003</v>
      </c>
      <c r="CW5" s="20" t="str">
        <f ca="1">IF(CV5&lt;'Time Breakdown'!$A$9,"",IF(VLOOKUP(CV5,'Time Breakdown'!$A$9:$E$655,2,1)=VLOOKUP(CV4,'Time Breakdown'!$A$9:$E$655,2,1)," ",VLOOKUP(CV5,'Time Breakdown'!$A$9:$E$655,2,1)))</f>
        <v xml:space="preserve"> </v>
      </c>
      <c r="CX5" s="19"/>
      <c r="CY5" s="76">
        <f ca="1">CY4+1/100000</f>
        <v>42365.000010000003</v>
      </c>
      <c r="CZ5" s="20" t="str">
        <f ca="1">IF(CY5&lt;'Time Breakdown'!$A$9,"",IF(VLOOKUP(CY5,'Time Breakdown'!$A$9:$E$655,2,1)=VLOOKUP(CY4,'Time Breakdown'!$A$9:$E$655,2,1)," ",VLOOKUP(CY5,'Time Breakdown'!$A$9:$E$655,2,1)))</f>
        <v xml:space="preserve"> </v>
      </c>
      <c r="DA5" s="19"/>
      <c r="DB5" s="76">
        <f ca="1">DB4+1/100000</f>
        <v>42366.000010000003</v>
      </c>
      <c r="DC5" s="20" t="str">
        <f ca="1">IF(DB5&lt;'Time Breakdown'!$A$9,"",IF(VLOOKUP(DB5,'Time Breakdown'!$A$9:$E$655,2,1)=VLOOKUP(DB4,'Time Breakdown'!$A$9:$E$655,2,1)," ",VLOOKUP(DB5,'Time Breakdown'!$A$9:$E$655,2,1)))</f>
        <v xml:space="preserve"> </v>
      </c>
      <c r="DD5" s="19"/>
      <c r="DE5" s="76">
        <f ca="1">DE4+1/100000</f>
        <v>42367.000010000003</v>
      </c>
      <c r="DF5" s="20" t="str">
        <f ca="1">IF(DE5&lt;'Time Breakdown'!$A$9,"",IF(VLOOKUP(DE5,'Time Breakdown'!$A$9:$E$655,2,1)=VLOOKUP(DE4,'Time Breakdown'!$A$9:$E$655,2,1)," ",VLOOKUP(DE5,'Time Breakdown'!$A$9:$E$655,2,1)))</f>
        <v xml:space="preserve"> </v>
      </c>
      <c r="DG5" s="19"/>
      <c r="DH5" s="76">
        <f ca="1">DH4+1/100000</f>
        <v>42368.000010000003</v>
      </c>
      <c r="DI5" s="20" t="str">
        <f ca="1">IF(DH5&lt;'Time Breakdown'!$A$9,"",IF(VLOOKUP(DH5,'Time Breakdown'!$A$9:$E$655,2,1)=VLOOKUP(DH4,'Time Breakdown'!$A$9:$E$655,2,1)," ",VLOOKUP(DH5,'Time Breakdown'!$A$9:$E$655,2,1)))</f>
        <v xml:space="preserve"> </v>
      </c>
      <c r="DJ5" s="19"/>
      <c r="DK5" s="76">
        <f ca="1">DK4+1/100000</f>
        <v>42369.000010000003</v>
      </c>
      <c r="DL5" s="20" t="str">
        <f ca="1">IF(DK5&lt;'Time Breakdown'!$A$9,"",IF(VLOOKUP(DK5,'Time Breakdown'!$A$9:$E$655,2,1)=VLOOKUP(DK4,'Time Breakdown'!$A$9:$E$655,2,1)," ",VLOOKUP(DK5,'Time Breakdown'!$A$9:$E$655,2,1)))</f>
        <v xml:space="preserve"> </v>
      </c>
      <c r="DM5" s="19"/>
      <c r="DN5" s="76">
        <f ca="1">DN4+1/100000</f>
        <v>42370.000010000003</v>
      </c>
      <c r="DO5" s="20" t="str">
        <f ca="1">IF(DN5&lt;'Time Breakdown'!$A$9,"",IF(VLOOKUP(DN5,'Time Breakdown'!$A$9:$E$655,2,1)=VLOOKUP(DN4,'Time Breakdown'!$A$9:$E$655,2,1)," ",VLOOKUP(DN5,'Time Breakdown'!$A$9:$E$655,2,1)))</f>
        <v xml:space="preserve"> </v>
      </c>
      <c r="DP5" s="19"/>
      <c r="DQ5" s="76">
        <f ca="1">DQ4+1/100000</f>
        <v>42371.000010000003</v>
      </c>
      <c r="DR5" s="20" t="str">
        <f ca="1">IF(DQ5&lt;'Time Breakdown'!$A$9,"",IF(VLOOKUP(DQ5,'Time Breakdown'!$A$9:$E$655,2,1)=VLOOKUP(DQ4,'Time Breakdown'!$A$9:$E$655,2,1)," ",VLOOKUP(DQ5,'Time Breakdown'!$A$9:$E$655,2,1)))</f>
        <v xml:space="preserve"> </v>
      </c>
      <c r="DS5" s="19"/>
      <c r="DT5" s="76">
        <f ca="1">DT4+1/100000</f>
        <v>42372.000010000003</v>
      </c>
      <c r="DU5" s="20" t="str">
        <f ca="1">IF(DT5&lt;'Time Breakdown'!$A$9,"",IF(VLOOKUP(DT5,'Time Breakdown'!$A$9:$E$655,2,1)=VLOOKUP(DT4,'Time Breakdown'!$A$9:$E$655,2,1)," ",VLOOKUP(DT5,'Time Breakdown'!$A$9:$E$655,2,1)))</f>
        <v xml:space="preserve"> </v>
      </c>
      <c r="DV5" s="19"/>
      <c r="DW5" s="76">
        <f ca="1">DW4+1/100000</f>
        <v>42373.000010000003</v>
      </c>
      <c r="DX5" s="20" t="str">
        <f ca="1">IF(DW5&lt;'Time Breakdown'!$A$9,"",IF(VLOOKUP(DW5,'Time Breakdown'!$A$9:$E$655,2,1)=VLOOKUP(DW4,'Time Breakdown'!$A$9:$E$655,2,1)," ",VLOOKUP(DW5,'Time Breakdown'!$A$9:$E$655,2,1)))</f>
        <v xml:space="preserve"> </v>
      </c>
      <c r="DY5" s="19"/>
      <c r="DZ5" s="76">
        <f ca="1">DZ4+1/100000</f>
        <v>42374.000010000003</v>
      </c>
      <c r="EA5" s="20" t="str">
        <f ca="1">IF(DZ5&lt;'Time Breakdown'!$A$9,"",IF(VLOOKUP(DZ5,'Time Breakdown'!$A$9:$E$655,2,1)=VLOOKUP(DZ4,'Time Breakdown'!$A$9:$E$655,2,1)," ",VLOOKUP(DZ5,'Time Breakdown'!$A$9:$E$655,2,1)))</f>
        <v xml:space="preserve"> </v>
      </c>
      <c r="EB5" s="19"/>
      <c r="EC5" s="76">
        <f ca="1">EC4+1/100000</f>
        <v>42375.000010000003</v>
      </c>
      <c r="ED5" s="20" t="str">
        <f ca="1">IF(EC5&lt;'Time Breakdown'!$A$9,"",IF(VLOOKUP(EC5,'Time Breakdown'!$A$9:$E$655,2,1)=VLOOKUP(EC4,'Time Breakdown'!$A$9:$E$655,2,1)," ",VLOOKUP(EC5,'Time Breakdown'!$A$9:$E$655,2,1)))</f>
        <v xml:space="preserve"> </v>
      </c>
      <c r="EE5" s="19"/>
      <c r="EF5" s="76">
        <f ca="1">EF4+1/100000</f>
        <v>42376.000010000003</v>
      </c>
      <c r="EG5" s="20" t="str">
        <f ca="1">IF(EF5&lt;'Time Breakdown'!$A$9,"",IF(VLOOKUP(EF5,'Time Breakdown'!$A$9:$E$655,2,1)=VLOOKUP(EF4,'Time Breakdown'!$A$9:$E$655,2,1)," ",VLOOKUP(EF5,'Time Breakdown'!$A$9:$E$655,2,1)))</f>
        <v xml:space="preserve"> </v>
      </c>
      <c r="EH5" s="19"/>
      <c r="EI5" s="76">
        <f ca="1">EI4+1/100000</f>
        <v>42377.000010000003</v>
      </c>
      <c r="EJ5" s="20" t="str">
        <f ca="1">IF(EI5&lt;'Time Breakdown'!$A$9,"",IF(VLOOKUP(EI5,'Time Breakdown'!$A$9:$E$655,2,1)=VLOOKUP(EI4,'Time Breakdown'!$A$9:$E$655,2,1)," ",VLOOKUP(EI5,'Time Breakdown'!$A$9:$E$655,2,1)))</f>
        <v xml:space="preserve"> </v>
      </c>
      <c r="EK5" s="19"/>
      <c r="EL5" s="76">
        <f ca="1">EL4+1/100000</f>
        <v>42378.000010000003</v>
      </c>
      <c r="EM5" s="20" t="str">
        <f ca="1">IF(EL5&lt;'Time Breakdown'!$A$9,"",IF(VLOOKUP(EL5,'Time Breakdown'!$A$9:$E$655,2,1)=VLOOKUP(EL4,'Time Breakdown'!$A$9:$E$655,2,1)," ",VLOOKUP(EL5,'Time Breakdown'!$A$9:$E$655,2,1)))</f>
        <v xml:space="preserve"> </v>
      </c>
      <c r="EN5" s="19"/>
      <c r="EO5" s="76">
        <f ca="1">EO4+1/100000</f>
        <v>42379.000010000003</v>
      </c>
      <c r="EP5" s="20" t="str">
        <f ca="1">IF(EO5&lt;'Time Breakdown'!$A$9,"",IF(VLOOKUP(EO5,'Time Breakdown'!$A$9:$E$655,2,1)=VLOOKUP(EO4,'Time Breakdown'!$A$9:$E$655,2,1)," ",VLOOKUP(EO5,'Time Breakdown'!$A$9:$E$655,2,1)))</f>
        <v xml:space="preserve"> </v>
      </c>
      <c r="EQ5" s="21"/>
      <c r="ER5" s="76">
        <f ca="1">ER4+1/100000</f>
        <v>42380.000010000003</v>
      </c>
      <c r="ES5" s="20" t="str">
        <f ca="1">IF(ER5&lt;'Time Breakdown'!$A$9,"",IF(VLOOKUP(ER5,'Time Breakdown'!$A$9:$E$655,2,1)=VLOOKUP(ER4,'Time Breakdown'!$A$9:$E$655,2,1)," ",VLOOKUP(ER5,'Time Breakdown'!$A$9:$E$655,2,1)))</f>
        <v xml:space="preserve"> </v>
      </c>
      <c r="ET5" s="21"/>
      <c r="EU5" s="76">
        <f ca="1">EU4+1/100000</f>
        <v>42381.000010000003</v>
      </c>
      <c r="EV5" s="20" t="str">
        <f ca="1">IF(EU5&lt;'Time Breakdown'!$A$9,"",IF(VLOOKUP(EU5,'Time Breakdown'!$A$9:$E$655,2,1)=VLOOKUP(EU4,'Time Breakdown'!$A$9:$E$655,2,1)," ",VLOOKUP(EU5,'Time Breakdown'!$A$9:$E$655,2,1)))</f>
        <v xml:space="preserve"> </v>
      </c>
      <c r="EW5" s="21"/>
      <c r="EX5" s="76">
        <f ca="1">EX4+1/100000</f>
        <v>42382.000010000003</v>
      </c>
      <c r="EY5" s="20" t="str">
        <f ca="1">IF(EX5&lt;'Time Breakdown'!$A$9,"",IF(VLOOKUP(EX5,'Time Breakdown'!$A$9:$E$655,2,1)=VLOOKUP(EX4,'Time Breakdown'!$A$9:$E$655,2,1)," ",VLOOKUP(EX5,'Time Breakdown'!$A$9:$E$655,2,1)))</f>
        <v xml:space="preserve"> </v>
      </c>
      <c r="EZ5" s="19"/>
      <c r="FA5" s="76">
        <f ca="1">FA4+1/100000</f>
        <v>42383.000010000003</v>
      </c>
      <c r="FB5" s="20" t="str">
        <f ca="1">IF(FA5&lt;'Time Breakdown'!$A$9,"",IF(VLOOKUP(FA5,'Time Breakdown'!$A$9:$E$655,2,1)=VLOOKUP(FA4,'Time Breakdown'!$A$9:$E$655,2,1)," ",VLOOKUP(FA5,'Time Breakdown'!$A$9:$E$655,2,1)))</f>
        <v xml:space="preserve"> </v>
      </c>
      <c r="FC5" s="19"/>
      <c r="FD5" s="76">
        <f ca="1">FD4+1/100000</f>
        <v>42384.000010000003</v>
      </c>
      <c r="FE5" s="20" t="str">
        <f ca="1">IF(FD5&lt;'Time Breakdown'!$A$9,"",IF(VLOOKUP(FD5,'Time Breakdown'!$A$9:$E$655,2,1)=VLOOKUP(FD4,'Time Breakdown'!$A$9:$E$655,2,1)," ",VLOOKUP(FD5,'Time Breakdown'!$A$9:$E$655,2,1)))</f>
        <v xml:space="preserve"> </v>
      </c>
      <c r="FF5" s="19"/>
      <c r="FG5" s="76">
        <f ca="1">FG4+1/100000</f>
        <v>42385.000010000003</v>
      </c>
      <c r="FH5" s="20" t="str">
        <f ca="1">IF(FG5&lt;'Time Breakdown'!$A$9,"",IF(VLOOKUP(FG5,'Time Breakdown'!$A$9:$E$655,2,1)=VLOOKUP(FG4,'Time Breakdown'!$A$9:$E$655,2,1)," ",VLOOKUP(FG5,'Time Breakdown'!$A$9:$E$655,2,1)))</f>
        <v xml:space="preserve"> </v>
      </c>
      <c r="FI5" s="19"/>
      <c r="FJ5" s="76">
        <f ca="1">FJ4+1/100000</f>
        <v>42386.000010000003</v>
      </c>
      <c r="FK5" s="20" t="str">
        <f ca="1">IF(FJ5&lt;'Time Breakdown'!$A$9,"",IF(VLOOKUP(FJ5,'Time Breakdown'!$A$9:$E$655,2,1)=VLOOKUP(FJ4,'Time Breakdown'!$A$9:$E$655,2,1)," ",VLOOKUP(FJ5,'Time Breakdown'!$A$9:$E$655,2,1)))</f>
        <v xml:space="preserve"> </v>
      </c>
      <c r="FL5" s="19"/>
      <c r="FM5" s="76">
        <f ca="1">FM4+1/100000</f>
        <v>42387.000010000003</v>
      </c>
      <c r="FN5" s="20" t="str">
        <f ca="1">IF(FM5&lt;'Time Breakdown'!$A$9,"",IF(VLOOKUP(FM5,'Time Breakdown'!$A$9:$E$655,2,1)=VLOOKUP(FM4,'Time Breakdown'!$A$9:$E$655,2,1)," ",VLOOKUP(FM5,'Time Breakdown'!$A$9:$E$655,2,1)))</f>
        <v xml:space="preserve"> </v>
      </c>
      <c r="FO5" s="19"/>
      <c r="FP5" s="76">
        <f ca="1">FP4+1/100000</f>
        <v>42388.000010000003</v>
      </c>
      <c r="FQ5" s="20" t="str">
        <f ca="1">IF(FP5&lt;'Time Breakdown'!$A$9,"",IF(VLOOKUP(FP5,'Time Breakdown'!$A$9:$E$655,2,1)=VLOOKUP(FP4,'Time Breakdown'!$A$9:$E$655,2,1)," ",VLOOKUP(FP5,'Time Breakdown'!$A$9:$E$655,2,1)))</f>
        <v xml:space="preserve"> </v>
      </c>
      <c r="FR5" s="19"/>
      <c r="FS5" s="76">
        <f ca="1">FS4+1/100000</f>
        <v>42389.000010000003</v>
      </c>
      <c r="FT5" s="20" t="str">
        <f ca="1">IF(FS5&lt;'Time Breakdown'!$A$9,"",IF(VLOOKUP(FS5,'Time Breakdown'!$A$9:$E$655,2,1)=VLOOKUP(FS4,'Time Breakdown'!$A$9:$E$655,2,1)," ",VLOOKUP(FS5,'Time Breakdown'!$A$9:$E$655,2,1)))</f>
        <v xml:space="preserve"> </v>
      </c>
      <c r="FU5" s="19"/>
      <c r="FV5" s="76">
        <f ca="1">FV4+1/100000</f>
        <v>42390.000010000003</v>
      </c>
      <c r="FW5" s="20" t="str">
        <f ca="1">IF(FV5&lt;'Time Breakdown'!$A$9,"",IF(VLOOKUP(FV5,'Time Breakdown'!$A$9:$E$655,2,1)=VLOOKUP(FV4,'Time Breakdown'!$A$9:$E$655,2,1)," ",VLOOKUP(FV5,'Time Breakdown'!$A$9:$E$655,2,1)))</f>
        <v xml:space="preserve"> </v>
      </c>
      <c r="FX5" s="19"/>
      <c r="FY5" s="76">
        <f ca="1">FY4+1/100000</f>
        <v>42391.000010000003</v>
      </c>
      <c r="FZ5" s="20" t="str">
        <f ca="1">IF(FY5&lt;'Time Breakdown'!$A$9,"",IF(VLOOKUP(FY5,'Time Breakdown'!$A$9:$E$655,2,1)=VLOOKUP(FY4,'Time Breakdown'!$A$9:$E$655,2,1)," ",VLOOKUP(FY5,'Time Breakdown'!$A$9:$E$655,2,1)))</f>
        <v xml:space="preserve"> </v>
      </c>
      <c r="GA5" s="19"/>
      <c r="GB5" s="76">
        <f ca="1">GB4+1/100000</f>
        <v>42392.000010000003</v>
      </c>
      <c r="GC5" s="20" t="str">
        <f ca="1">IF(GB5&lt;'Time Breakdown'!$A$9,"",IF(VLOOKUP(GB5,'Time Breakdown'!$A$9:$E$655,2,1)=VLOOKUP(GB4,'Time Breakdown'!$A$9:$E$655,2,1)," ",VLOOKUP(GB5,'Time Breakdown'!$A$9:$E$655,2,1)))</f>
        <v xml:space="preserve"> </v>
      </c>
      <c r="GD5" s="19"/>
      <c r="GE5" s="76">
        <f ca="1">GE4+1/100000</f>
        <v>42393.000010000003</v>
      </c>
      <c r="GF5" s="20" t="str">
        <f ca="1">IF(GE5&lt;'Time Breakdown'!$A$9,"",IF(VLOOKUP(GE5,'Time Breakdown'!$A$9:$E$655,2,1)=VLOOKUP(GE4,'Time Breakdown'!$A$9:$E$655,2,1)," ",VLOOKUP(GE5,'Time Breakdown'!$A$9:$E$655,2,1)))</f>
        <v xml:space="preserve"> </v>
      </c>
      <c r="GG5" s="19"/>
      <c r="GH5" s="76">
        <f ca="1">GH4+1/100000</f>
        <v>42394.000010000003</v>
      </c>
      <c r="GI5" s="20" t="str">
        <f ca="1">IF(GH5&lt;'Time Breakdown'!$A$9,"",IF(VLOOKUP(GH5,'Time Breakdown'!$A$9:$E$655,2,1)=VLOOKUP(GH4,'Time Breakdown'!$A$9:$E$655,2,1)," ",VLOOKUP(GH5,'Time Breakdown'!$A$9:$E$655,2,1)))</f>
        <v xml:space="preserve"> </v>
      </c>
      <c r="GJ5" s="19"/>
      <c r="GK5" s="76">
        <f ca="1">GK4+1/100000</f>
        <v>42395.000010000003</v>
      </c>
      <c r="GL5" s="20" t="str">
        <f ca="1">IF(GK5&lt;'Time Breakdown'!$A$9,"",IF(VLOOKUP(GK5,'Time Breakdown'!$A$9:$E$655,2,1)=VLOOKUP(GK4,'Time Breakdown'!$A$9:$E$655,2,1)," ",VLOOKUP(GK5,'Time Breakdown'!$A$9:$E$655,2,1)))</f>
        <v xml:space="preserve"> </v>
      </c>
      <c r="GM5" s="19"/>
      <c r="GN5" s="76">
        <f ca="1">GN4+1/100000</f>
        <v>42396.000010000003</v>
      </c>
      <c r="GO5" s="20" t="str">
        <f ca="1">IF(GN5&lt;'Time Breakdown'!$A$9,"",IF(VLOOKUP(GN5,'Time Breakdown'!$A$9:$E$655,2,1)=VLOOKUP(GN4,'Time Breakdown'!$A$9:$E$655,2,1)," ",VLOOKUP(GN5,'Time Breakdown'!$A$9:$E$655,2,1)))</f>
        <v xml:space="preserve"> </v>
      </c>
      <c r="GP5" s="19"/>
      <c r="GQ5" s="76">
        <f ca="1">GQ4+1/100000</f>
        <v>42397.000010000003</v>
      </c>
      <c r="GR5" s="20" t="str">
        <f ca="1">IF(GQ5&lt;'Time Breakdown'!$A$9,"",IF(VLOOKUP(GQ5,'Time Breakdown'!$A$9:$E$655,2,1)=VLOOKUP(GQ4,'Time Breakdown'!$A$9:$E$655,2,1)," ",VLOOKUP(GQ5,'Time Breakdown'!$A$9:$E$655,2,1)))</f>
        <v xml:space="preserve"> </v>
      </c>
      <c r="GS5" s="19"/>
      <c r="GT5" s="76">
        <f ca="1">GT4+1/100000</f>
        <v>42398.000010000003</v>
      </c>
      <c r="GU5" s="20" t="str">
        <f ca="1">IF(GT5&lt;'Time Breakdown'!$A$9,"",IF(VLOOKUP(GT5,'Time Breakdown'!$A$9:$E$655,2,1)=VLOOKUP(GT4,'Time Breakdown'!$A$9:$E$655,2,1)," ",VLOOKUP(GT5,'Time Breakdown'!$A$9:$E$655,2,1)))</f>
        <v xml:space="preserve"> </v>
      </c>
      <c r="GV5" s="19"/>
      <c r="GW5" s="76">
        <f ca="1">GW4+1/100000</f>
        <v>42399.000010000003</v>
      </c>
      <c r="GX5" s="20" t="str">
        <f ca="1">IF(GW5&lt;'Time Breakdown'!$A$9,"",IF(VLOOKUP(GW5,'Time Breakdown'!$A$9:$E$655,2,1)=VLOOKUP(GW4,'Time Breakdown'!$A$9:$E$655,2,1)," ",VLOOKUP(GW5,'Time Breakdown'!$A$9:$E$655,2,1)))</f>
        <v xml:space="preserve"> </v>
      </c>
      <c r="GY5" s="19"/>
      <c r="GZ5" s="76">
        <f ca="1">GZ4+1/100000</f>
        <v>42400.000010000003</v>
      </c>
      <c r="HA5" s="20" t="str">
        <f ca="1">IF(GZ5&lt;'Time Breakdown'!$A$9,"",IF(VLOOKUP(GZ5,'Time Breakdown'!$A$9:$E$655,2,1)=VLOOKUP(GZ4,'Time Breakdown'!$A$9:$E$655,2,1)," ",VLOOKUP(GZ5,'Time Breakdown'!$A$9:$E$655,2,1)))</f>
        <v xml:space="preserve"> </v>
      </c>
      <c r="HB5" s="19"/>
      <c r="HC5" s="76">
        <f ca="1">HC4+1/100000</f>
        <v>42401.000010000003</v>
      </c>
      <c r="HD5" s="20" t="str">
        <f ca="1">IF(HC5&lt;'Time Breakdown'!$A$9,"",IF(VLOOKUP(HC5,'Time Breakdown'!$A$9:$E$655,2,1)=VLOOKUP(HC4,'Time Breakdown'!$A$9:$E$655,2,1)," ",VLOOKUP(HC5,'Time Breakdown'!$A$9:$E$655,2,1)))</f>
        <v xml:space="preserve"> </v>
      </c>
      <c r="HE5" s="19"/>
      <c r="HF5" s="76">
        <f ca="1">HF4+1/100000</f>
        <v>42402.000010000003</v>
      </c>
      <c r="HG5" s="20" t="str">
        <f ca="1">IF(HF5&lt;'Time Breakdown'!$A$9,"",IF(VLOOKUP(HF5,'Time Breakdown'!$A$9:$E$655,2,1)=VLOOKUP(HF4,'Time Breakdown'!$A$9:$E$655,2,1)," ",VLOOKUP(HF5,'Time Breakdown'!$A$9:$E$655,2,1)))</f>
        <v xml:space="preserve"> </v>
      </c>
      <c r="HH5" s="19"/>
      <c r="HI5" s="76">
        <f ca="1">HI4+1/100000</f>
        <v>42403.000010000003</v>
      </c>
      <c r="HJ5" s="20" t="str">
        <f ca="1">IF(HI5&lt;'Time Breakdown'!$A$9,"",IF(VLOOKUP(HI5,'Time Breakdown'!$A$9:$E$655,2,1)=VLOOKUP(HI4,'Time Breakdown'!$A$9:$E$655,2,1)," ",VLOOKUP(HI5,'Time Breakdown'!$A$9:$E$655,2,1)))</f>
        <v xml:space="preserve"> </v>
      </c>
      <c r="HK5" s="19"/>
      <c r="HL5" s="76">
        <f ca="1">HL4+1/100000</f>
        <v>42404.000010000003</v>
      </c>
      <c r="HM5" s="20" t="str">
        <f ca="1">IF(HL5&lt;'Time Breakdown'!$A$9,"",IF(VLOOKUP(HL5,'Time Breakdown'!$A$9:$E$655,2,1)=VLOOKUP(HL4,'Time Breakdown'!$A$9:$E$655,2,1)," ",VLOOKUP(HL5,'Time Breakdown'!$A$9:$E$655,2,1)))</f>
        <v xml:space="preserve"> </v>
      </c>
      <c r="HN5" s="19"/>
      <c r="HO5" s="76">
        <f ca="1">HO4+1/100000</f>
        <v>42405.000010000003</v>
      </c>
      <c r="HP5" s="20" t="str">
        <f ca="1">IF(HO5&lt;'Time Breakdown'!$A$9,"",IF(VLOOKUP(HO5,'Time Breakdown'!$A$9:$E$655,2,1)=VLOOKUP(HO4,'Time Breakdown'!$A$9:$E$655,2,1)," ",VLOOKUP(HO5,'Time Breakdown'!$A$9:$E$655,2,1)))</f>
        <v xml:space="preserve"> </v>
      </c>
      <c r="HQ5" s="19"/>
      <c r="HR5" s="76">
        <f ca="1">HR4+1/100000</f>
        <v>42406.000010000003</v>
      </c>
      <c r="HS5" s="20" t="str">
        <f ca="1">IF(HR5&lt;'Time Breakdown'!$A$9,"",IF(VLOOKUP(HR5,'Time Breakdown'!$A$9:$E$655,2,1)=VLOOKUP(HR4,'Time Breakdown'!$A$9:$E$655,2,1)," ",VLOOKUP(HR5,'Time Breakdown'!$A$9:$E$655,2,1)))</f>
        <v xml:space="preserve"> </v>
      </c>
      <c r="HT5" s="19"/>
      <c r="HU5" s="76">
        <f ca="1">HU4+1/100000</f>
        <v>42407.000010000003</v>
      </c>
      <c r="HV5" s="20" t="str">
        <f ca="1">IF(HU5&lt;'Time Breakdown'!$A$9,"",IF(VLOOKUP(HU5,'Time Breakdown'!$A$9:$E$655,2,1)=VLOOKUP(HU4,'Time Breakdown'!$A$9:$E$655,2,1)," ",VLOOKUP(HU5,'Time Breakdown'!$A$9:$E$655,2,1)))</f>
        <v xml:space="preserve"> </v>
      </c>
      <c r="HW5" s="19"/>
      <c r="HX5" s="76">
        <f ca="1">HX4+1/100000</f>
        <v>42408.000010000003</v>
      </c>
      <c r="HY5" s="20" t="str">
        <f ca="1">IF(HX5&lt;'Time Breakdown'!$A$9,"",IF(VLOOKUP(HX5,'Time Breakdown'!$A$9:$E$655,2,1)=VLOOKUP(HX4,'Time Breakdown'!$A$9:$E$655,2,1)," ",VLOOKUP(HX5,'Time Breakdown'!$A$9:$E$655,2,1)))</f>
        <v xml:space="preserve"> </v>
      </c>
      <c r="HZ5" s="19"/>
      <c r="IA5" s="76">
        <f ca="1">IA4+1/100000</f>
        <v>42409.000010000003</v>
      </c>
      <c r="IB5" s="20" t="str">
        <f ca="1">IF(IA5&lt;'Time Breakdown'!$A$9,"",IF(VLOOKUP(IA5,'Time Breakdown'!$A$9:$E$655,2,1)=VLOOKUP(IA4,'Time Breakdown'!$A$9:$E$655,2,1)," ",VLOOKUP(IA5,'Time Breakdown'!$A$9:$E$655,2,1)))</f>
        <v xml:space="preserve"> </v>
      </c>
      <c r="IC5" s="19"/>
      <c r="ID5" s="76">
        <f ca="1">ID4+1/100000</f>
        <v>42410.000010000003</v>
      </c>
      <c r="IE5" s="20" t="str">
        <f ca="1">IF(ID5&lt;'Time Breakdown'!$A$9,"",IF(VLOOKUP(ID5,'Time Breakdown'!$A$9:$E$655,2,1)=VLOOKUP(ID4,'Time Breakdown'!$A$9:$E$655,2,1)," ",VLOOKUP(ID5,'Time Breakdown'!$A$9:$E$655,2,1)))</f>
        <v xml:space="preserve"> </v>
      </c>
      <c r="IF5" s="19"/>
      <c r="IG5" s="76">
        <f ca="1">IG4+1/100000</f>
        <v>42411.000010000003</v>
      </c>
      <c r="IH5" s="20" t="str">
        <f ca="1">IF(IG5&lt;'Time Breakdown'!$A$9,"",IF(VLOOKUP(IG5,'Time Breakdown'!$A$9:$E$655,2,1)=VLOOKUP(IG4,'Time Breakdown'!$A$9:$E$655,2,1)," ",VLOOKUP(IG5,'Time Breakdown'!$A$9:$E$655,2,1)))</f>
        <v xml:space="preserve"> </v>
      </c>
      <c r="II5" s="19"/>
      <c r="IJ5" s="76">
        <f ca="1">IJ4+1/100000</f>
        <v>42412.000010000003</v>
      </c>
      <c r="IK5" s="20" t="str">
        <f ca="1">IF(IJ5&lt;'Time Breakdown'!$A$9,"",IF(VLOOKUP(IJ5,'Time Breakdown'!$A$9:$E$655,2,1)=VLOOKUP(IJ4,'Time Breakdown'!$A$9:$E$655,2,1)," ",VLOOKUP(IJ5,'Time Breakdown'!$A$9:$E$655,2,1)))</f>
        <v xml:space="preserve"> </v>
      </c>
      <c r="IL5" s="19"/>
      <c r="IM5" s="76">
        <f ca="1">IM4+1/100000</f>
        <v>42413.000010000003</v>
      </c>
      <c r="IN5" s="20" t="str">
        <f ca="1">IF(IM5&lt;'Time Breakdown'!$A$9,"",IF(VLOOKUP(IM5,'Time Breakdown'!$A$9:$E$655,2,1)=VLOOKUP(IM4,'Time Breakdown'!$A$9:$E$655,2,1)," ",VLOOKUP(IM5,'Time Breakdown'!$A$9:$E$655,2,1)))</f>
        <v xml:space="preserve"> </v>
      </c>
      <c r="IO5" s="19"/>
      <c r="IP5" s="76">
        <f ca="1">IP4+1/100000</f>
        <v>42414.000010000003</v>
      </c>
      <c r="IQ5" s="20" t="str">
        <f ca="1">IF(IP5&lt;'Time Breakdown'!$A$9,"",IF(VLOOKUP(IP5,'Time Breakdown'!$A$9:$E$655,2,1)=VLOOKUP(IP4,'Time Breakdown'!$A$9:$E$655,2,1)," ",VLOOKUP(IP5,'Time Breakdown'!$A$9:$E$655,2,1)))</f>
        <v xml:space="preserve"> </v>
      </c>
      <c r="IR5" s="19"/>
      <c r="IS5" s="76">
        <f ca="1">IS4+1/100000</f>
        <v>42415.000010000003</v>
      </c>
      <c r="IT5" s="20" t="str">
        <f ca="1">IF(IS5&lt;'Time Breakdown'!$A$9,"",IF(VLOOKUP(IS5,'Time Breakdown'!$A$9:$E$655,2,1)=VLOOKUP(IS4,'Time Breakdown'!$A$9:$E$655,2,1)," ",VLOOKUP(IS5,'Time Breakdown'!$A$9:$E$655,2,1)))</f>
        <v xml:space="preserve"> </v>
      </c>
      <c r="IU5" s="19"/>
    </row>
    <row r="6" spans="1:255" ht="15" customHeight="1">
      <c r="A6" s="76">
        <f ca="1">A5+1/24</f>
        <v>42331.041676666668</v>
      </c>
      <c r="B6" s="20" t="str">
        <f ca="1">IF(A6&lt;'Time Breakdown'!$A$9,"",IF(VLOOKUP(A6,'Time Breakdown'!$A$9:$E$655,2,1)=VLOOKUP(A5,'Time Breakdown'!$A$9:$E$655,2,1)," ",VLOOKUP(A6,'Time Breakdown'!$A$9:$E$655,2,1)))</f>
        <v xml:space="preserve"> </v>
      </c>
      <c r="C6" s="21"/>
      <c r="D6" s="76">
        <f ca="1">D5+1/24</f>
        <v>42332.041676666668</v>
      </c>
      <c r="E6" s="20" t="str">
        <f ca="1">IF(D6&lt;'Time Breakdown'!$A$9,"",IF(VLOOKUP(D6,'Time Breakdown'!$A$9:$E$655,2,1)=VLOOKUP(D5,'Time Breakdown'!$A$9:$E$655,2,1)," ",VLOOKUP(D6,'Time Breakdown'!$A$9:$E$655,2,1)))</f>
        <v xml:space="preserve"> </v>
      </c>
      <c r="F6" s="21"/>
      <c r="G6" s="76">
        <f ca="1">G5+1/24</f>
        <v>42333.041676666668</v>
      </c>
      <c r="H6" s="20" t="str">
        <f ca="1">IF(G6&lt;'Time Breakdown'!$A$9,"",IF(VLOOKUP(G6,'Time Breakdown'!$A$9:$E$655,2,1)=VLOOKUP(G5,'Time Breakdown'!$A$9:$E$655,2,1)," ",VLOOKUP(G6,'Time Breakdown'!$A$9:$E$655,2,1)))</f>
        <v xml:space="preserve"> </v>
      </c>
      <c r="I6" s="21"/>
      <c r="J6" s="76">
        <f t="shared" ref="J6:J28" ca="1" si="0">J5+1/24</f>
        <v>42334.041676666668</v>
      </c>
      <c r="K6" s="20" t="str">
        <f ca="1">IF(J6&lt;'Time Breakdown'!$A$9,"",IF(VLOOKUP(J6,'Time Breakdown'!$A$9:$E$655,2,1)=VLOOKUP(J5,'Time Breakdown'!$A$9:$E$655,2,1)," ",VLOOKUP(J6,'Time Breakdown'!$A$9:$E$655,2,1)))</f>
        <v xml:space="preserve"> </v>
      </c>
      <c r="L6" s="21"/>
      <c r="M6" s="76">
        <f t="shared" ref="M6:M28" ca="1" si="1">M5+1/24</f>
        <v>42335.041676666668</v>
      </c>
      <c r="N6" s="20" t="str">
        <f ca="1">IF(M6&lt;'Time Breakdown'!$A$9,"",IF(VLOOKUP(M6,'Time Breakdown'!$A$9:$E$655,2,1)=VLOOKUP(M5,'Time Breakdown'!$A$9:$E$655,2,1)," ",VLOOKUP(M6,'Time Breakdown'!$A$9:$E$655,2,1)))</f>
        <v xml:space="preserve"> </v>
      </c>
      <c r="O6" s="21"/>
      <c r="P6" s="76">
        <f t="shared" ref="P6:P28" ca="1" si="2">P5+1/24</f>
        <v>42336.041676666668</v>
      </c>
      <c r="Q6" s="20" t="str">
        <f ca="1">IF(P6&lt;'Time Breakdown'!$A$9,"",IF(VLOOKUP(P6,'Time Breakdown'!$A$9:$E$655,2,1)=VLOOKUP(P5,'Time Breakdown'!$A$9:$E$655,2,1)," ",VLOOKUP(P6,'Time Breakdown'!$A$9:$E$655,2,1)))</f>
        <v xml:space="preserve"> </v>
      </c>
      <c r="R6" s="21"/>
      <c r="S6" s="76">
        <f t="shared" ref="S6:S28" ca="1" si="3">S5+1/24</f>
        <v>42337.041676666668</v>
      </c>
      <c r="T6" s="20" t="str">
        <f ca="1">IF(S6&lt;'Time Breakdown'!$A$9,"",IF(VLOOKUP(S6,'Time Breakdown'!$A$9:$E$655,2,1)=VLOOKUP(S5,'Time Breakdown'!$A$9:$E$655,2,1)," ",VLOOKUP(S6,'Time Breakdown'!$A$9:$E$655,2,1)))</f>
        <v xml:space="preserve"> </v>
      </c>
      <c r="U6" s="21"/>
      <c r="V6" s="76">
        <f t="shared" ref="V6:V28" ca="1" si="4">V5+1/24</f>
        <v>42338.041676666668</v>
      </c>
      <c r="W6" s="20" t="str">
        <f ca="1">IF(V6&lt;'Time Breakdown'!$A$9,"",IF(VLOOKUP(V6,'Time Breakdown'!$A$9:$E$655,2,1)=VLOOKUP(V5,'Time Breakdown'!$A$9:$E$655,2,1)," ",VLOOKUP(V6,'Time Breakdown'!$A$9:$E$655,2,1)))</f>
        <v xml:space="preserve"> </v>
      </c>
      <c r="X6" s="21"/>
      <c r="Y6" s="76">
        <f t="shared" ref="Y6:Y28" ca="1" si="5">Y5+1/24</f>
        <v>42339.041676666668</v>
      </c>
      <c r="Z6" s="20" t="str">
        <f ca="1">IF(Y6&lt;'Time Breakdown'!$A$9,"",IF(VLOOKUP(Y6,'Time Breakdown'!$A$9:$E$655,2,1)=VLOOKUP(Y5,'Time Breakdown'!$A$9:$E$655,2,1)," ",VLOOKUP(Y6,'Time Breakdown'!$A$9:$E$655,2,1)))</f>
        <v xml:space="preserve"> </v>
      </c>
      <c r="AA6" s="21"/>
      <c r="AB6" s="76">
        <f t="shared" ref="AB6:AB28" ca="1" si="6">AB5+1/24</f>
        <v>42340.041676666668</v>
      </c>
      <c r="AC6" s="20" t="str">
        <f ca="1">IF(AB6&lt;'Time Breakdown'!$A$9,"",IF(VLOOKUP(AB6,'Time Breakdown'!$A$9:$E$655,2,1)=VLOOKUP(AB5,'Time Breakdown'!$A$9:$E$655,2,1)," ",VLOOKUP(AB6,'Time Breakdown'!$A$9:$E$655,2,1)))</f>
        <v xml:space="preserve"> </v>
      </c>
      <c r="AD6" s="21"/>
      <c r="AE6" s="76">
        <f t="shared" ref="AE6:AE28" ca="1" si="7">AE5+1/24</f>
        <v>42341.041676666668</v>
      </c>
      <c r="AF6" s="20" t="str">
        <f ca="1">IF(AE6&lt;'Time Breakdown'!$A$9,"",IF(VLOOKUP(AE6,'Time Breakdown'!$A$9:$E$655,2,1)=VLOOKUP(AE5,'Time Breakdown'!$A$9:$E$655,2,1)," ",VLOOKUP(AE6,'Time Breakdown'!$A$9:$E$655,2,1)))</f>
        <v xml:space="preserve"> </v>
      </c>
      <c r="AG6" s="21"/>
      <c r="AH6" s="76">
        <f t="shared" ref="AH6:AH28" ca="1" si="8">AH5+1/24</f>
        <v>42342.041676666668</v>
      </c>
      <c r="AI6" s="20" t="str">
        <f ca="1">IF(AH6&lt;'Time Breakdown'!$A$9,"",IF(VLOOKUP(AH6,'Time Breakdown'!$A$9:$E$655,2,1)=VLOOKUP(AH5,'Time Breakdown'!$A$9:$E$655,2,1)," ",VLOOKUP(AH6,'Time Breakdown'!$A$9:$E$655,2,1)))</f>
        <v xml:space="preserve"> </v>
      </c>
      <c r="AJ6" s="21"/>
      <c r="AK6" s="76">
        <f t="shared" ref="AK6:AK28" ca="1" si="9">AK5+1/24</f>
        <v>42343.041676666668</v>
      </c>
      <c r="AL6" s="20" t="str">
        <f ca="1">IF(AK6&lt;'Time Breakdown'!$A$9,"",IF(VLOOKUP(AK6,'Time Breakdown'!$A$9:$E$655,2,1)=VLOOKUP(AK5,'Time Breakdown'!$A$9:$E$655,2,1)," ",VLOOKUP(AK6,'Time Breakdown'!$A$9:$E$655,2,1)))</f>
        <v xml:space="preserve"> </v>
      </c>
      <c r="AM6" s="21"/>
      <c r="AN6" s="76">
        <f t="shared" ref="AN6:AN28" ca="1" si="10">AN5+1/24</f>
        <v>42344.041676666668</v>
      </c>
      <c r="AO6" s="20" t="str">
        <f ca="1">IF(AN6&lt;'Time Breakdown'!$A$9,"",IF(VLOOKUP(AN6,'Time Breakdown'!$A$9:$E$655,2,1)=VLOOKUP(AN5,'Time Breakdown'!$A$9:$E$655,2,1)," ",VLOOKUP(AN6,'Time Breakdown'!$A$9:$E$655,2,1)))</f>
        <v xml:space="preserve"> </v>
      </c>
      <c r="AP6" s="21"/>
      <c r="AQ6" s="76">
        <f t="shared" ref="AQ6:AQ28" ca="1" si="11">AQ5+1/24</f>
        <v>42345.041676666668</v>
      </c>
      <c r="AR6" s="20" t="str">
        <f ca="1">IF(AQ6&lt;'Time Breakdown'!$A$9,"",IF(VLOOKUP(AQ6,'Time Breakdown'!$A$9:$E$655,2,1)=VLOOKUP(AQ5,'Time Breakdown'!$A$9:$E$655,2,1)," ",VLOOKUP(AQ6,'Time Breakdown'!$A$9:$E$655,2,1)))</f>
        <v xml:space="preserve"> </v>
      </c>
      <c r="AS6" s="21"/>
      <c r="AT6" s="76">
        <f t="shared" ref="AT6:AT28" ca="1" si="12">AT5+1/24</f>
        <v>42346.041676666668</v>
      </c>
      <c r="AU6" s="20" t="str">
        <f ca="1">IF(AT6&lt;'Time Breakdown'!$A$9,"",IF(VLOOKUP(AT6,'Time Breakdown'!$A$9:$E$655,2,1)=VLOOKUP(AT5,'Time Breakdown'!$A$9:$E$655,2,1)," ",VLOOKUP(AT6,'Time Breakdown'!$A$9:$E$655,2,1)))</f>
        <v xml:space="preserve"> </v>
      </c>
      <c r="AV6" s="21"/>
      <c r="AW6" s="76">
        <f t="shared" ref="AW6:AW28" ca="1" si="13">AW5+1/24</f>
        <v>42347.041676666668</v>
      </c>
      <c r="AX6" s="20" t="str">
        <f ca="1">IF(AW6&lt;'Time Breakdown'!$A$9,"",IF(VLOOKUP(AW6,'Time Breakdown'!$A$9:$E$655,2,1)=VLOOKUP(AW5,'Time Breakdown'!$A$9:$E$655,2,1)," ",VLOOKUP(AW6,'Time Breakdown'!$A$9:$E$655,2,1)))</f>
        <v xml:space="preserve"> </v>
      </c>
      <c r="AY6" s="21"/>
      <c r="AZ6" s="76">
        <f t="shared" ref="AZ6:AZ28" ca="1" si="14">AZ5+1/24</f>
        <v>42348.041676666668</v>
      </c>
      <c r="BA6" s="20" t="str">
        <f ca="1">IF(AZ6&lt;'Time Breakdown'!$A$9,"",IF(VLOOKUP(AZ6,'Time Breakdown'!$A$9:$E$655,2,1)=VLOOKUP(AZ5,'Time Breakdown'!$A$9:$E$655,2,1)," ",VLOOKUP(AZ6,'Time Breakdown'!$A$9:$E$655,2,1)))</f>
        <v xml:space="preserve"> </v>
      </c>
      <c r="BB6" s="21"/>
      <c r="BC6" s="76">
        <f t="shared" ref="BC6:BC28" ca="1" si="15">BC5+1/24</f>
        <v>42349.041676666668</v>
      </c>
      <c r="BD6" s="20" t="str">
        <f ca="1">IF(BC6&lt;'Time Breakdown'!$A$9,"",IF(VLOOKUP(BC6,'Time Breakdown'!$A$9:$E$655,2,1)=VLOOKUP(BC5,'Time Breakdown'!$A$9:$E$655,2,1)," ",VLOOKUP(BC6,'Time Breakdown'!$A$9:$E$655,2,1)))</f>
        <v xml:space="preserve"> </v>
      </c>
      <c r="BE6" s="21"/>
      <c r="BF6" s="76">
        <f t="shared" ref="BF6:BF28" ca="1" si="16">BF5+1/24</f>
        <v>42350.041676666668</v>
      </c>
      <c r="BG6" s="20" t="str">
        <f ca="1">IF(BF6&lt;'Time Breakdown'!$A$9,"",IF(VLOOKUP(BF6,'Time Breakdown'!$A$9:$E$655,2,1)=VLOOKUP(BF5,'Time Breakdown'!$A$9:$E$655,2,1)," ",VLOOKUP(BF6,'Time Breakdown'!$A$9:$E$655,2,1)))</f>
        <v xml:space="preserve"> </v>
      </c>
      <c r="BH6" s="21"/>
      <c r="BI6" s="76">
        <f t="shared" ref="BI6:BI28" ca="1" si="17">BI5+1/24</f>
        <v>42351.041676666668</v>
      </c>
      <c r="BJ6" s="20" t="str">
        <f ca="1">IF(BI6&lt;'Time Breakdown'!$A$9,"",IF(VLOOKUP(BI6,'Time Breakdown'!$A$9:$E$655,2,1)=VLOOKUP(BI5,'Time Breakdown'!$A$9:$E$655,2,1)," ",VLOOKUP(BI6,'Time Breakdown'!$A$9:$E$655,2,1)))</f>
        <v xml:space="preserve"> </v>
      </c>
      <c r="BK6" s="21"/>
      <c r="BL6" s="76">
        <f t="shared" ref="BL6:BL28" ca="1" si="18">BL5+1/24</f>
        <v>42352.041676666668</v>
      </c>
      <c r="BM6" s="20" t="str">
        <f ca="1">IF(BL6&lt;'Time Breakdown'!$A$9,"",IF(VLOOKUP(BL6,'Time Breakdown'!$A$9:$E$655,2,1)=VLOOKUP(BL5,'Time Breakdown'!$A$9:$E$655,2,1)," ",VLOOKUP(BL6,'Time Breakdown'!$A$9:$E$655,2,1)))</f>
        <v xml:space="preserve"> </v>
      </c>
      <c r="BN6" s="21"/>
      <c r="BO6" s="76">
        <f t="shared" ref="BO6:BO28" ca="1" si="19">BO5+1/24</f>
        <v>42353.041676666668</v>
      </c>
      <c r="BP6" s="20" t="str">
        <f ca="1">IF(BO6&lt;'Time Breakdown'!$A$9,"",IF(VLOOKUP(BO6,'Time Breakdown'!$A$9:$E$655,2,1)=VLOOKUP(BO5,'Time Breakdown'!$A$9:$E$655,2,1)," ",VLOOKUP(BO6,'Time Breakdown'!$A$9:$E$655,2,1)))</f>
        <v xml:space="preserve"> </v>
      </c>
      <c r="BQ6" s="21"/>
      <c r="BR6" s="76">
        <f t="shared" ref="BR6:BR28" ca="1" si="20">BR5+1/24</f>
        <v>42354.041676666668</v>
      </c>
      <c r="BS6" s="20" t="str">
        <f ca="1">IF(BR6&lt;'Time Breakdown'!$A$9,"",IF(VLOOKUP(BR6,'Time Breakdown'!$A$9:$E$655,2,1)=VLOOKUP(BR5,'Time Breakdown'!$A$9:$E$655,2,1)," ",VLOOKUP(BR6,'Time Breakdown'!$A$9:$E$655,2,1)))</f>
        <v xml:space="preserve"> </v>
      </c>
      <c r="BT6" s="21"/>
      <c r="BU6" s="76">
        <f t="shared" ref="BU6:BU28" ca="1" si="21">BU5+1/24</f>
        <v>42355.041676666668</v>
      </c>
      <c r="BV6" s="20" t="str">
        <f ca="1">IF(BU6&lt;'Time Breakdown'!$A$9,"",IF(VLOOKUP(BU6,'Time Breakdown'!$A$9:$E$655,2,1)=VLOOKUP(BU5,'Time Breakdown'!$A$9:$E$655,2,1)," ",VLOOKUP(BU6,'Time Breakdown'!$A$9:$E$655,2,1)))</f>
        <v xml:space="preserve"> </v>
      </c>
      <c r="BW6" s="21"/>
      <c r="BX6" s="76">
        <f t="shared" ref="BX6:BX28" ca="1" si="22">BX5+1/24</f>
        <v>42356.041676666668</v>
      </c>
      <c r="BY6" s="20" t="str">
        <f ca="1">IF(BX6&lt;'Time Breakdown'!$A$9,"",IF(VLOOKUP(BX6,'Time Breakdown'!$A$9:$E$655,2,1)=VLOOKUP(BX5,'Time Breakdown'!$A$9:$E$655,2,1)," ",VLOOKUP(BX6,'Time Breakdown'!$A$9:$E$655,2,1)))</f>
        <v xml:space="preserve"> </v>
      </c>
      <c r="BZ6" s="21"/>
      <c r="CA6" s="76">
        <f t="shared" ref="CA6:CA28" ca="1" si="23">CA5+1/24</f>
        <v>42357.041676666668</v>
      </c>
      <c r="CB6" s="20" t="str">
        <f ca="1">IF(CA6&lt;'Time Breakdown'!$A$9,"",IF(VLOOKUP(CA6,'Time Breakdown'!$A$9:$E$655,2,1)=VLOOKUP(CA5,'Time Breakdown'!$A$9:$E$655,2,1)," ",VLOOKUP(CA6,'Time Breakdown'!$A$9:$E$655,2,1)))</f>
        <v xml:space="preserve"> </v>
      </c>
      <c r="CC6" s="21"/>
      <c r="CD6" s="76">
        <f t="shared" ref="CD6:CD28" ca="1" si="24">CD5+1/24</f>
        <v>42358.041676666668</v>
      </c>
      <c r="CE6" s="20" t="str">
        <f ca="1">IF(CD6&lt;'Time Breakdown'!$A$9,"",IF(VLOOKUP(CD6,'Time Breakdown'!$A$9:$E$655,2,1)=VLOOKUP(CD5,'Time Breakdown'!$A$9:$E$655,2,1)," ",VLOOKUP(CD6,'Time Breakdown'!$A$9:$E$655,2,1)))</f>
        <v xml:space="preserve"> </v>
      </c>
      <c r="CF6" s="21"/>
      <c r="CG6" s="76">
        <f t="shared" ref="CG6:CG28" ca="1" si="25">CG5+1/24</f>
        <v>42359.041676666668</v>
      </c>
      <c r="CH6" s="20" t="str">
        <f ca="1">IF(CG6&lt;'Time Breakdown'!$A$9,"",IF(VLOOKUP(CG6,'Time Breakdown'!$A$9:$E$655,2,1)=VLOOKUP(CG5,'Time Breakdown'!$A$9:$E$655,2,1)," ",VLOOKUP(CG6,'Time Breakdown'!$A$9:$E$655,2,1)))</f>
        <v xml:space="preserve"> </v>
      </c>
      <c r="CI6" s="21"/>
      <c r="CJ6" s="76">
        <f t="shared" ref="CJ6:CJ28" ca="1" si="26">CJ5+1/24</f>
        <v>42360.041676666668</v>
      </c>
      <c r="CK6" s="20" t="str">
        <f ca="1">IF(CJ6&lt;'Time Breakdown'!$A$9,"",IF(VLOOKUP(CJ6,'Time Breakdown'!$A$9:$E$655,2,1)=VLOOKUP(CJ5,'Time Breakdown'!$A$9:$E$655,2,1)," ",VLOOKUP(CJ6,'Time Breakdown'!$A$9:$E$655,2,1)))</f>
        <v xml:space="preserve"> </v>
      </c>
      <c r="CL6" s="21"/>
      <c r="CM6" s="76">
        <f t="shared" ref="CM6:CM28" ca="1" si="27">CM5+1/24</f>
        <v>42361.041676666668</v>
      </c>
      <c r="CN6" s="20" t="str">
        <f ca="1">IF(CM6&lt;'Time Breakdown'!$A$9,"",IF(VLOOKUP(CM6,'Time Breakdown'!$A$9:$E$655,2,1)=VLOOKUP(CM5,'Time Breakdown'!$A$9:$E$655,2,1)," ",VLOOKUP(CM6,'Time Breakdown'!$A$9:$E$655,2,1)))</f>
        <v xml:space="preserve"> </v>
      </c>
      <c r="CO6" s="21"/>
      <c r="CP6" s="76">
        <f t="shared" ref="CP6:CP28" ca="1" si="28">CP5+1/24</f>
        <v>42362.041676666668</v>
      </c>
      <c r="CQ6" s="20" t="str">
        <f ca="1">IF(CP6&lt;'Time Breakdown'!$A$9,"",IF(VLOOKUP(CP6,'Time Breakdown'!$A$9:$E$655,2,1)=VLOOKUP(CP5,'Time Breakdown'!$A$9:$E$655,2,1)," ",VLOOKUP(CP6,'Time Breakdown'!$A$9:$E$655,2,1)))</f>
        <v xml:space="preserve"> </v>
      </c>
      <c r="CR6" s="21"/>
      <c r="CS6" s="76">
        <f t="shared" ref="CS6:CS28" ca="1" si="29">CS5+1/24</f>
        <v>42363.041676666668</v>
      </c>
      <c r="CT6" s="20" t="str">
        <f ca="1">IF(CS6&lt;'Time Breakdown'!$A$9,"",IF(VLOOKUP(CS6,'Time Breakdown'!$A$9:$E$655,2,1)=VLOOKUP(CS5,'Time Breakdown'!$A$9:$E$655,2,1)," ",VLOOKUP(CS6,'Time Breakdown'!$A$9:$E$655,2,1)))</f>
        <v xml:space="preserve"> </v>
      </c>
      <c r="CU6" s="21"/>
      <c r="CV6" s="76">
        <f t="shared" ref="CV6:CV28" ca="1" si="30">CV5+1/24</f>
        <v>42364.041676666668</v>
      </c>
      <c r="CW6" s="20" t="str">
        <f ca="1">IF(CV6&lt;'Time Breakdown'!$A$9,"",IF(VLOOKUP(CV6,'Time Breakdown'!$A$9:$E$655,2,1)=VLOOKUP(CV5,'Time Breakdown'!$A$9:$E$655,2,1)," ",VLOOKUP(CV6,'Time Breakdown'!$A$9:$E$655,2,1)))</f>
        <v xml:space="preserve"> </v>
      </c>
      <c r="CX6" s="21"/>
      <c r="CY6" s="76">
        <f t="shared" ref="CY6:CY28" ca="1" si="31">CY5+1/24</f>
        <v>42365.041676666668</v>
      </c>
      <c r="CZ6" s="20" t="str">
        <f ca="1">IF(CY6&lt;'Time Breakdown'!$A$9,"",IF(VLOOKUP(CY6,'Time Breakdown'!$A$9:$E$655,2,1)=VLOOKUP(CY5,'Time Breakdown'!$A$9:$E$655,2,1)," ",VLOOKUP(CY6,'Time Breakdown'!$A$9:$E$655,2,1)))</f>
        <v xml:space="preserve"> </v>
      </c>
      <c r="DA6" s="21"/>
      <c r="DB6" s="76">
        <f t="shared" ref="DB6:DB28" ca="1" si="32">DB5+1/24</f>
        <v>42366.041676666668</v>
      </c>
      <c r="DC6" s="20" t="str">
        <f ca="1">IF(DB6&lt;'Time Breakdown'!$A$9,"",IF(VLOOKUP(DB6,'Time Breakdown'!$A$9:$E$655,2,1)=VLOOKUP(DB5,'Time Breakdown'!$A$9:$E$655,2,1)," ",VLOOKUP(DB6,'Time Breakdown'!$A$9:$E$655,2,1)))</f>
        <v xml:space="preserve"> </v>
      </c>
      <c r="DD6" s="21"/>
      <c r="DE6" s="76">
        <f t="shared" ref="DE6:DE28" ca="1" si="33">DE5+1/24</f>
        <v>42367.041676666668</v>
      </c>
      <c r="DF6" s="20" t="str">
        <f ca="1">IF(DE6&lt;'Time Breakdown'!$A$9,"",IF(VLOOKUP(DE6,'Time Breakdown'!$A$9:$E$655,2,1)=VLOOKUP(DE5,'Time Breakdown'!$A$9:$E$655,2,1)," ",VLOOKUP(DE6,'Time Breakdown'!$A$9:$E$655,2,1)))</f>
        <v xml:space="preserve"> </v>
      </c>
      <c r="DG6" s="21"/>
      <c r="DH6" s="76">
        <f t="shared" ref="DH6:DH28" ca="1" si="34">DH5+1/24</f>
        <v>42368.041676666668</v>
      </c>
      <c r="DI6" s="20" t="str">
        <f ca="1">IF(DH6&lt;'Time Breakdown'!$A$9,"",IF(VLOOKUP(DH6,'Time Breakdown'!$A$9:$E$655,2,1)=VLOOKUP(DH5,'Time Breakdown'!$A$9:$E$655,2,1)," ",VLOOKUP(DH6,'Time Breakdown'!$A$9:$E$655,2,1)))</f>
        <v xml:space="preserve"> </v>
      </c>
      <c r="DJ6" s="21"/>
      <c r="DK6" s="76">
        <f t="shared" ref="DK6:DK28" ca="1" si="35">DK5+1/24</f>
        <v>42369.041676666668</v>
      </c>
      <c r="DL6" s="20" t="str">
        <f ca="1">IF(DK6&lt;'Time Breakdown'!$A$9,"",IF(VLOOKUP(DK6,'Time Breakdown'!$A$9:$E$655,2,1)=VLOOKUP(DK5,'Time Breakdown'!$A$9:$E$655,2,1)," ",VLOOKUP(DK6,'Time Breakdown'!$A$9:$E$655,2,1)))</f>
        <v xml:space="preserve"> </v>
      </c>
      <c r="DM6" s="21"/>
      <c r="DN6" s="76">
        <f t="shared" ref="DN6:DN28" ca="1" si="36">DN5+1/24</f>
        <v>42370.041676666668</v>
      </c>
      <c r="DO6" s="20" t="str">
        <f ca="1">IF(DN6&lt;'Time Breakdown'!$A$9,"",IF(VLOOKUP(DN6,'Time Breakdown'!$A$9:$E$655,2,1)=VLOOKUP(DN5,'Time Breakdown'!$A$9:$E$655,2,1)," ",VLOOKUP(DN6,'Time Breakdown'!$A$9:$E$655,2,1)))</f>
        <v xml:space="preserve"> </v>
      </c>
      <c r="DP6" s="21"/>
      <c r="DQ6" s="76">
        <f t="shared" ref="DQ6:DQ28" ca="1" si="37">DQ5+1/24</f>
        <v>42371.041676666668</v>
      </c>
      <c r="DR6" s="20" t="str">
        <f ca="1">IF(DQ6&lt;'Time Breakdown'!$A$9,"",IF(VLOOKUP(DQ6,'Time Breakdown'!$A$9:$E$655,2,1)=VLOOKUP(DQ5,'Time Breakdown'!$A$9:$E$655,2,1)," ",VLOOKUP(DQ6,'Time Breakdown'!$A$9:$E$655,2,1)))</f>
        <v xml:space="preserve"> </v>
      </c>
      <c r="DS6" s="21"/>
      <c r="DT6" s="76">
        <f t="shared" ref="DT6:DT28" ca="1" si="38">DT5+1/24</f>
        <v>42372.041676666668</v>
      </c>
      <c r="DU6" s="20" t="str">
        <f ca="1">IF(DT6&lt;'Time Breakdown'!$A$9,"",IF(VLOOKUP(DT6,'Time Breakdown'!$A$9:$E$655,2,1)=VLOOKUP(DT5,'Time Breakdown'!$A$9:$E$655,2,1)," ",VLOOKUP(DT6,'Time Breakdown'!$A$9:$E$655,2,1)))</f>
        <v xml:space="preserve"> </v>
      </c>
      <c r="DV6" s="21"/>
      <c r="DW6" s="76">
        <f t="shared" ref="DW6:DW28" ca="1" si="39">DW5+1/24</f>
        <v>42373.041676666668</v>
      </c>
      <c r="DX6" s="20" t="str">
        <f ca="1">IF(DW6&lt;'Time Breakdown'!$A$9,"",IF(VLOOKUP(DW6,'Time Breakdown'!$A$9:$E$655,2,1)=VLOOKUP(DW5,'Time Breakdown'!$A$9:$E$655,2,1)," ",VLOOKUP(DW6,'Time Breakdown'!$A$9:$E$655,2,1)))</f>
        <v xml:space="preserve"> </v>
      </c>
      <c r="DY6" s="21"/>
      <c r="DZ6" s="76">
        <f t="shared" ref="DZ6:DZ28" ca="1" si="40">DZ5+1/24</f>
        <v>42374.041676666668</v>
      </c>
      <c r="EA6" s="20" t="str">
        <f ca="1">IF(DZ6&lt;'Time Breakdown'!$A$9,"",IF(VLOOKUP(DZ6,'Time Breakdown'!$A$9:$E$655,2,1)=VLOOKUP(DZ5,'Time Breakdown'!$A$9:$E$655,2,1)," ",VLOOKUP(DZ6,'Time Breakdown'!$A$9:$E$655,2,1)))</f>
        <v xml:space="preserve"> </v>
      </c>
      <c r="EB6" s="21"/>
      <c r="EC6" s="76">
        <f t="shared" ref="EC6:EC28" ca="1" si="41">EC5+1/24</f>
        <v>42375.041676666668</v>
      </c>
      <c r="ED6" s="20" t="str">
        <f ca="1">IF(EC6&lt;'Time Breakdown'!$A$9,"",IF(VLOOKUP(EC6,'Time Breakdown'!$A$9:$E$655,2,1)=VLOOKUP(EC5,'Time Breakdown'!$A$9:$E$655,2,1)," ",VLOOKUP(EC6,'Time Breakdown'!$A$9:$E$655,2,1)))</f>
        <v xml:space="preserve"> </v>
      </c>
      <c r="EE6" s="21"/>
      <c r="EF6" s="76">
        <f t="shared" ref="EF6:EF28" ca="1" si="42">EF5+1/24</f>
        <v>42376.041676666668</v>
      </c>
      <c r="EG6" s="20" t="str">
        <f ca="1">IF(EF6&lt;'Time Breakdown'!$A$9,"",IF(VLOOKUP(EF6,'Time Breakdown'!$A$9:$E$655,2,1)=VLOOKUP(EF5,'Time Breakdown'!$A$9:$E$655,2,1)," ",VLOOKUP(EF6,'Time Breakdown'!$A$9:$E$655,2,1)))</f>
        <v xml:space="preserve"> </v>
      </c>
      <c r="EH6" s="21"/>
      <c r="EI6" s="76">
        <f t="shared" ref="EI6:EI28" ca="1" si="43">EI5+1/24</f>
        <v>42377.041676666668</v>
      </c>
      <c r="EJ6" s="20" t="str">
        <f ca="1">IF(EI6&lt;'Time Breakdown'!$A$9,"",IF(VLOOKUP(EI6,'Time Breakdown'!$A$9:$E$655,2,1)=VLOOKUP(EI5,'Time Breakdown'!$A$9:$E$655,2,1)," ",VLOOKUP(EI6,'Time Breakdown'!$A$9:$E$655,2,1)))</f>
        <v xml:space="preserve"> </v>
      </c>
      <c r="EK6" s="21"/>
      <c r="EL6" s="76">
        <f t="shared" ref="EL6:EL28" ca="1" si="44">EL5+1/24</f>
        <v>42378.041676666668</v>
      </c>
      <c r="EM6" s="20" t="str">
        <f ca="1">IF(EL6&lt;'Time Breakdown'!$A$9,"",IF(VLOOKUP(EL6,'Time Breakdown'!$A$9:$E$655,2,1)=VLOOKUP(EL5,'Time Breakdown'!$A$9:$E$655,2,1)," ",VLOOKUP(EL6,'Time Breakdown'!$A$9:$E$655,2,1)))</f>
        <v xml:space="preserve"> </v>
      </c>
      <c r="EN6" s="21"/>
      <c r="EO6" s="76">
        <f t="shared" ref="EO6:EO28" ca="1" si="45">EO5+1/24</f>
        <v>42379.041676666668</v>
      </c>
      <c r="EP6" s="20" t="str">
        <f ca="1">IF(EO6&lt;'Time Breakdown'!$A$9,"",IF(VLOOKUP(EO6,'Time Breakdown'!$A$9:$E$655,2,1)=VLOOKUP(EO5,'Time Breakdown'!$A$9:$E$655,2,1)," ",VLOOKUP(EO6,'Time Breakdown'!$A$9:$E$655,2,1)))</f>
        <v xml:space="preserve"> </v>
      </c>
      <c r="EQ6" s="21"/>
      <c r="ER6" s="76">
        <f t="shared" ref="ER6:ER28" ca="1" si="46">ER5+1/24</f>
        <v>42380.041676666668</v>
      </c>
      <c r="ES6" s="20" t="str">
        <f ca="1">IF(ER6&lt;'Time Breakdown'!$A$9,"",IF(VLOOKUP(ER6,'Time Breakdown'!$A$9:$E$655,2,1)=VLOOKUP(ER5,'Time Breakdown'!$A$9:$E$655,2,1)," ",VLOOKUP(ER6,'Time Breakdown'!$A$9:$E$655,2,1)))</f>
        <v xml:space="preserve"> </v>
      </c>
      <c r="ET6" s="21"/>
      <c r="EU6" s="76">
        <f t="shared" ref="EU6:EU28" ca="1" si="47">EU5+1/24</f>
        <v>42381.041676666668</v>
      </c>
      <c r="EV6" s="20" t="str">
        <f ca="1">IF(EU6&lt;'Time Breakdown'!$A$9,"",IF(VLOOKUP(EU6,'Time Breakdown'!$A$9:$E$655,2,1)=VLOOKUP(EU5,'Time Breakdown'!$A$9:$E$655,2,1)," ",VLOOKUP(EU6,'Time Breakdown'!$A$9:$E$655,2,1)))</f>
        <v xml:space="preserve"> </v>
      </c>
      <c r="EW6" s="21"/>
      <c r="EX6" s="76">
        <f t="shared" ref="EX6:EX28" ca="1" si="48">EX5+1/24</f>
        <v>42382.041676666668</v>
      </c>
      <c r="EY6" s="20" t="str">
        <f ca="1">IF(EX6&lt;'Time Breakdown'!$A$9,"",IF(VLOOKUP(EX6,'Time Breakdown'!$A$9:$E$655,2,1)=VLOOKUP(EX5,'Time Breakdown'!$A$9:$E$655,2,1)," ",VLOOKUP(EX6,'Time Breakdown'!$A$9:$E$655,2,1)))</f>
        <v xml:space="preserve"> </v>
      </c>
      <c r="EZ6" s="21"/>
      <c r="FA6" s="76">
        <f t="shared" ref="FA6:FA28" ca="1" si="49">FA5+1/24</f>
        <v>42383.041676666668</v>
      </c>
      <c r="FB6" s="20" t="str">
        <f ca="1">IF(FA6&lt;'Time Breakdown'!$A$9,"",IF(VLOOKUP(FA6,'Time Breakdown'!$A$9:$E$655,2,1)=VLOOKUP(FA5,'Time Breakdown'!$A$9:$E$655,2,1)," ",VLOOKUP(FA6,'Time Breakdown'!$A$9:$E$655,2,1)))</f>
        <v xml:space="preserve"> </v>
      </c>
      <c r="FC6" s="21"/>
      <c r="FD6" s="76">
        <f t="shared" ref="FD6:FD28" ca="1" si="50">FD5+1/24</f>
        <v>42384.041676666668</v>
      </c>
      <c r="FE6" s="20" t="str">
        <f ca="1">IF(FD6&lt;'Time Breakdown'!$A$9,"",IF(VLOOKUP(FD6,'Time Breakdown'!$A$9:$E$655,2,1)=VLOOKUP(FD5,'Time Breakdown'!$A$9:$E$655,2,1)," ",VLOOKUP(FD6,'Time Breakdown'!$A$9:$E$655,2,1)))</f>
        <v xml:space="preserve"> </v>
      </c>
      <c r="FF6" s="21"/>
      <c r="FG6" s="76">
        <f t="shared" ref="FG6:FG28" ca="1" si="51">FG5+1/24</f>
        <v>42385.041676666668</v>
      </c>
      <c r="FH6" s="20" t="str">
        <f ca="1">IF(FG6&lt;'Time Breakdown'!$A$9,"",IF(VLOOKUP(FG6,'Time Breakdown'!$A$9:$E$655,2,1)=VLOOKUP(FG5,'Time Breakdown'!$A$9:$E$655,2,1)," ",VLOOKUP(FG6,'Time Breakdown'!$A$9:$E$655,2,1)))</f>
        <v xml:space="preserve"> </v>
      </c>
      <c r="FI6" s="21"/>
      <c r="FJ6" s="76">
        <f t="shared" ref="FJ6:FJ28" ca="1" si="52">FJ5+1/24</f>
        <v>42386.041676666668</v>
      </c>
      <c r="FK6" s="20" t="str">
        <f ca="1">IF(FJ6&lt;'Time Breakdown'!$A$9,"",IF(VLOOKUP(FJ6,'Time Breakdown'!$A$9:$E$655,2,1)=VLOOKUP(FJ5,'Time Breakdown'!$A$9:$E$655,2,1)," ",VLOOKUP(FJ6,'Time Breakdown'!$A$9:$E$655,2,1)))</f>
        <v xml:space="preserve"> </v>
      </c>
      <c r="FL6" s="21"/>
      <c r="FM6" s="76">
        <f t="shared" ref="FM6:FM28" ca="1" si="53">FM5+1/24</f>
        <v>42387.041676666668</v>
      </c>
      <c r="FN6" s="20" t="str">
        <f ca="1">IF(FM6&lt;'Time Breakdown'!$A$9,"",IF(VLOOKUP(FM6,'Time Breakdown'!$A$9:$E$655,2,1)=VLOOKUP(FM5,'Time Breakdown'!$A$9:$E$655,2,1)," ",VLOOKUP(FM6,'Time Breakdown'!$A$9:$E$655,2,1)))</f>
        <v xml:space="preserve"> </v>
      </c>
      <c r="FO6" s="21"/>
      <c r="FP6" s="76">
        <f t="shared" ref="FP6:FP28" ca="1" si="54">FP5+1/24</f>
        <v>42388.041676666668</v>
      </c>
      <c r="FQ6" s="20" t="str">
        <f ca="1">IF(FP6&lt;'Time Breakdown'!$A$9,"",IF(VLOOKUP(FP6,'Time Breakdown'!$A$9:$E$655,2,1)=VLOOKUP(FP5,'Time Breakdown'!$A$9:$E$655,2,1)," ",VLOOKUP(FP6,'Time Breakdown'!$A$9:$E$655,2,1)))</f>
        <v xml:space="preserve"> </v>
      </c>
      <c r="FR6" s="21"/>
      <c r="FS6" s="76">
        <f t="shared" ref="FS6:FS28" ca="1" si="55">FS5+1/24</f>
        <v>42389.041676666668</v>
      </c>
      <c r="FT6" s="20" t="str">
        <f ca="1">IF(FS6&lt;'Time Breakdown'!$A$9,"",IF(VLOOKUP(FS6,'Time Breakdown'!$A$9:$E$655,2,1)=VLOOKUP(FS5,'Time Breakdown'!$A$9:$E$655,2,1)," ",VLOOKUP(FS6,'Time Breakdown'!$A$9:$E$655,2,1)))</f>
        <v xml:space="preserve"> </v>
      </c>
      <c r="FU6" s="21"/>
      <c r="FV6" s="76">
        <f t="shared" ref="FV6:FV28" ca="1" si="56">FV5+1/24</f>
        <v>42390.041676666668</v>
      </c>
      <c r="FW6" s="20" t="str">
        <f ca="1">IF(FV6&lt;'Time Breakdown'!$A$9,"",IF(VLOOKUP(FV6,'Time Breakdown'!$A$9:$E$655,2,1)=VLOOKUP(FV5,'Time Breakdown'!$A$9:$E$655,2,1)," ",VLOOKUP(FV6,'Time Breakdown'!$A$9:$E$655,2,1)))</f>
        <v xml:space="preserve"> </v>
      </c>
      <c r="FX6" s="21"/>
      <c r="FY6" s="76">
        <f t="shared" ref="FY6:FY28" ca="1" si="57">FY5+1/24</f>
        <v>42391.041676666668</v>
      </c>
      <c r="FZ6" s="20" t="str">
        <f ca="1">IF(FY6&lt;'Time Breakdown'!$A$9,"",IF(VLOOKUP(FY6,'Time Breakdown'!$A$9:$E$655,2,1)=VLOOKUP(FY5,'Time Breakdown'!$A$9:$E$655,2,1)," ",VLOOKUP(FY6,'Time Breakdown'!$A$9:$E$655,2,1)))</f>
        <v xml:space="preserve"> </v>
      </c>
      <c r="GA6" s="21"/>
      <c r="GB6" s="76">
        <f t="shared" ref="GB6:GB28" ca="1" si="58">GB5+1/24</f>
        <v>42392.041676666668</v>
      </c>
      <c r="GC6" s="20" t="str">
        <f ca="1">IF(GB6&lt;'Time Breakdown'!$A$9,"",IF(VLOOKUP(GB6,'Time Breakdown'!$A$9:$E$655,2,1)=VLOOKUP(GB5,'Time Breakdown'!$A$9:$E$655,2,1)," ",VLOOKUP(GB6,'Time Breakdown'!$A$9:$E$655,2,1)))</f>
        <v xml:space="preserve"> </v>
      </c>
      <c r="GD6" s="21"/>
      <c r="GE6" s="76">
        <f t="shared" ref="GE6:GE28" ca="1" si="59">GE5+1/24</f>
        <v>42393.041676666668</v>
      </c>
      <c r="GF6" s="20" t="str">
        <f ca="1">IF(GE6&lt;'Time Breakdown'!$A$9,"",IF(VLOOKUP(GE6,'Time Breakdown'!$A$9:$E$655,2,1)=VLOOKUP(GE5,'Time Breakdown'!$A$9:$E$655,2,1)," ",VLOOKUP(GE6,'Time Breakdown'!$A$9:$E$655,2,1)))</f>
        <v xml:space="preserve"> </v>
      </c>
      <c r="GG6" s="21"/>
      <c r="GH6" s="76">
        <f t="shared" ref="GH6:GH28" ca="1" si="60">GH5+1/24</f>
        <v>42394.041676666668</v>
      </c>
      <c r="GI6" s="20" t="str">
        <f ca="1">IF(GH6&lt;'Time Breakdown'!$A$9,"",IF(VLOOKUP(GH6,'Time Breakdown'!$A$9:$E$655,2,1)=VLOOKUP(GH5,'Time Breakdown'!$A$9:$E$655,2,1)," ",VLOOKUP(GH6,'Time Breakdown'!$A$9:$E$655,2,1)))</f>
        <v xml:space="preserve"> </v>
      </c>
      <c r="GJ6" s="21"/>
      <c r="GK6" s="76">
        <f t="shared" ref="GK6:GK28" ca="1" si="61">GK5+1/24</f>
        <v>42395.041676666668</v>
      </c>
      <c r="GL6" s="20" t="str">
        <f ca="1">IF(GK6&lt;'Time Breakdown'!$A$9,"",IF(VLOOKUP(GK6,'Time Breakdown'!$A$9:$E$655,2,1)=VLOOKUP(GK5,'Time Breakdown'!$A$9:$E$655,2,1)," ",VLOOKUP(GK6,'Time Breakdown'!$A$9:$E$655,2,1)))</f>
        <v xml:space="preserve"> </v>
      </c>
      <c r="GM6" s="21"/>
      <c r="GN6" s="76">
        <f t="shared" ref="GN6:GN28" ca="1" si="62">GN5+1/24</f>
        <v>42396.041676666668</v>
      </c>
      <c r="GO6" s="20" t="str">
        <f ca="1">IF(GN6&lt;'Time Breakdown'!$A$9,"",IF(VLOOKUP(GN6,'Time Breakdown'!$A$9:$E$655,2,1)=VLOOKUP(GN5,'Time Breakdown'!$A$9:$E$655,2,1)," ",VLOOKUP(GN6,'Time Breakdown'!$A$9:$E$655,2,1)))</f>
        <v xml:space="preserve"> </v>
      </c>
      <c r="GP6" s="21"/>
      <c r="GQ6" s="76">
        <f t="shared" ref="GQ6:GQ28" ca="1" si="63">GQ5+1/24</f>
        <v>42397.041676666668</v>
      </c>
      <c r="GR6" s="20" t="str">
        <f ca="1">IF(GQ6&lt;'Time Breakdown'!$A$9,"",IF(VLOOKUP(GQ6,'Time Breakdown'!$A$9:$E$655,2,1)=VLOOKUP(GQ5,'Time Breakdown'!$A$9:$E$655,2,1)," ",VLOOKUP(GQ6,'Time Breakdown'!$A$9:$E$655,2,1)))</f>
        <v xml:space="preserve"> </v>
      </c>
      <c r="GS6" s="21"/>
      <c r="GT6" s="76">
        <f t="shared" ref="GT6:GT28" ca="1" si="64">GT5+1/24</f>
        <v>42398.041676666668</v>
      </c>
      <c r="GU6" s="20" t="str">
        <f ca="1">IF(GT6&lt;'Time Breakdown'!$A$9,"",IF(VLOOKUP(GT6,'Time Breakdown'!$A$9:$E$655,2,1)=VLOOKUP(GT5,'Time Breakdown'!$A$9:$E$655,2,1)," ",VLOOKUP(GT6,'Time Breakdown'!$A$9:$E$655,2,1)))</f>
        <v xml:space="preserve"> </v>
      </c>
      <c r="GV6" s="21"/>
      <c r="GW6" s="76">
        <f t="shared" ref="GW6:GW28" ca="1" si="65">GW5+1/24</f>
        <v>42399.041676666668</v>
      </c>
      <c r="GX6" s="20" t="str">
        <f ca="1">IF(GW6&lt;'Time Breakdown'!$A$9,"",IF(VLOOKUP(GW6,'Time Breakdown'!$A$9:$E$655,2,1)=VLOOKUP(GW5,'Time Breakdown'!$A$9:$E$655,2,1)," ",VLOOKUP(GW6,'Time Breakdown'!$A$9:$E$655,2,1)))</f>
        <v xml:space="preserve"> </v>
      </c>
      <c r="GY6" s="21"/>
      <c r="GZ6" s="76">
        <f t="shared" ref="GZ6:GZ28" ca="1" si="66">GZ5+1/24</f>
        <v>42400.041676666668</v>
      </c>
      <c r="HA6" s="20" t="str">
        <f ca="1">IF(GZ6&lt;'Time Breakdown'!$A$9,"",IF(VLOOKUP(GZ6,'Time Breakdown'!$A$9:$E$655,2,1)=VLOOKUP(GZ5,'Time Breakdown'!$A$9:$E$655,2,1)," ",VLOOKUP(GZ6,'Time Breakdown'!$A$9:$E$655,2,1)))</f>
        <v xml:space="preserve"> </v>
      </c>
      <c r="HB6" s="21"/>
      <c r="HC6" s="76">
        <f t="shared" ref="HC6:HC28" ca="1" si="67">HC5+1/24</f>
        <v>42401.041676666668</v>
      </c>
      <c r="HD6" s="20" t="str">
        <f ca="1">IF(HC6&lt;'Time Breakdown'!$A$9,"",IF(VLOOKUP(HC6,'Time Breakdown'!$A$9:$E$655,2,1)=VLOOKUP(HC5,'Time Breakdown'!$A$9:$E$655,2,1)," ",VLOOKUP(HC6,'Time Breakdown'!$A$9:$E$655,2,1)))</f>
        <v xml:space="preserve"> </v>
      </c>
      <c r="HE6" s="21"/>
      <c r="HF6" s="76">
        <f t="shared" ref="HF6:HF28" ca="1" si="68">HF5+1/24</f>
        <v>42402.041676666668</v>
      </c>
      <c r="HG6" s="20" t="str">
        <f ca="1">IF(HF6&lt;'Time Breakdown'!$A$9,"",IF(VLOOKUP(HF6,'Time Breakdown'!$A$9:$E$655,2,1)=VLOOKUP(HF5,'Time Breakdown'!$A$9:$E$655,2,1)," ",VLOOKUP(HF6,'Time Breakdown'!$A$9:$E$655,2,1)))</f>
        <v xml:space="preserve"> </v>
      </c>
      <c r="HH6" s="21"/>
      <c r="HI6" s="76">
        <f t="shared" ref="HI6:HI28" ca="1" si="69">HI5+1/24</f>
        <v>42403.041676666668</v>
      </c>
      <c r="HJ6" s="20" t="str">
        <f ca="1">IF(HI6&lt;'Time Breakdown'!$A$9,"",IF(VLOOKUP(HI6,'Time Breakdown'!$A$9:$E$655,2,1)=VLOOKUP(HI5,'Time Breakdown'!$A$9:$E$655,2,1)," ",VLOOKUP(HI6,'Time Breakdown'!$A$9:$E$655,2,1)))</f>
        <v xml:space="preserve"> </v>
      </c>
      <c r="HK6" s="21"/>
      <c r="HL6" s="76">
        <f t="shared" ref="HL6:HL28" ca="1" si="70">HL5+1/24</f>
        <v>42404.041676666668</v>
      </c>
      <c r="HM6" s="20" t="str">
        <f ca="1">IF(HL6&lt;'Time Breakdown'!$A$9,"",IF(VLOOKUP(HL6,'Time Breakdown'!$A$9:$E$655,2,1)=VLOOKUP(HL5,'Time Breakdown'!$A$9:$E$655,2,1)," ",VLOOKUP(HL6,'Time Breakdown'!$A$9:$E$655,2,1)))</f>
        <v xml:space="preserve"> </v>
      </c>
      <c r="HN6" s="21"/>
      <c r="HO6" s="76">
        <f t="shared" ref="HO6:HO28" ca="1" si="71">HO5+1/24</f>
        <v>42405.041676666668</v>
      </c>
      <c r="HP6" s="20" t="str">
        <f ca="1">IF(HO6&lt;'Time Breakdown'!$A$9,"",IF(VLOOKUP(HO6,'Time Breakdown'!$A$9:$E$655,2,1)=VLOOKUP(HO5,'Time Breakdown'!$A$9:$E$655,2,1)," ",VLOOKUP(HO6,'Time Breakdown'!$A$9:$E$655,2,1)))</f>
        <v xml:space="preserve"> </v>
      </c>
      <c r="HQ6" s="21"/>
      <c r="HR6" s="76">
        <f t="shared" ref="HR6:HR28" ca="1" si="72">HR5+1/24</f>
        <v>42406.041676666668</v>
      </c>
      <c r="HS6" s="20" t="str">
        <f ca="1">IF(HR6&lt;'Time Breakdown'!$A$9,"",IF(VLOOKUP(HR6,'Time Breakdown'!$A$9:$E$655,2,1)=VLOOKUP(HR5,'Time Breakdown'!$A$9:$E$655,2,1)," ",VLOOKUP(HR6,'Time Breakdown'!$A$9:$E$655,2,1)))</f>
        <v xml:space="preserve"> </v>
      </c>
      <c r="HT6" s="21"/>
      <c r="HU6" s="76">
        <f t="shared" ref="HU6:HU28" ca="1" si="73">HU5+1/24</f>
        <v>42407.041676666668</v>
      </c>
      <c r="HV6" s="20" t="str">
        <f ca="1">IF(HU6&lt;'Time Breakdown'!$A$9,"",IF(VLOOKUP(HU6,'Time Breakdown'!$A$9:$E$655,2,1)=VLOOKUP(HU5,'Time Breakdown'!$A$9:$E$655,2,1)," ",VLOOKUP(HU6,'Time Breakdown'!$A$9:$E$655,2,1)))</f>
        <v xml:space="preserve"> </v>
      </c>
      <c r="HW6" s="21"/>
      <c r="HX6" s="76">
        <f t="shared" ref="HX6:HX28" ca="1" si="74">HX5+1/24</f>
        <v>42408.041676666668</v>
      </c>
      <c r="HY6" s="20" t="str">
        <f ca="1">IF(HX6&lt;'Time Breakdown'!$A$9,"",IF(VLOOKUP(HX6,'Time Breakdown'!$A$9:$E$655,2,1)=VLOOKUP(HX5,'Time Breakdown'!$A$9:$E$655,2,1)," ",VLOOKUP(HX6,'Time Breakdown'!$A$9:$E$655,2,1)))</f>
        <v xml:space="preserve"> </v>
      </c>
      <c r="HZ6" s="21"/>
      <c r="IA6" s="76">
        <f t="shared" ref="IA6:IA28" ca="1" si="75">IA5+1/24</f>
        <v>42409.041676666668</v>
      </c>
      <c r="IB6" s="20" t="str">
        <f ca="1">IF(IA6&lt;'Time Breakdown'!$A$9,"",IF(VLOOKUP(IA6,'Time Breakdown'!$A$9:$E$655,2,1)=VLOOKUP(IA5,'Time Breakdown'!$A$9:$E$655,2,1)," ",VLOOKUP(IA6,'Time Breakdown'!$A$9:$E$655,2,1)))</f>
        <v xml:space="preserve"> </v>
      </c>
      <c r="IC6" s="21"/>
      <c r="ID6" s="76">
        <f t="shared" ref="ID6:ID28" ca="1" si="76">ID5+1/24</f>
        <v>42410.041676666668</v>
      </c>
      <c r="IE6" s="20" t="str">
        <f ca="1">IF(ID6&lt;'Time Breakdown'!$A$9,"",IF(VLOOKUP(ID6,'Time Breakdown'!$A$9:$E$655,2,1)=VLOOKUP(ID5,'Time Breakdown'!$A$9:$E$655,2,1)," ",VLOOKUP(ID6,'Time Breakdown'!$A$9:$E$655,2,1)))</f>
        <v xml:space="preserve"> </v>
      </c>
      <c r="IF6" s="21"/>
      <c r="IG6" s="76">
        <f t="shared" ref="IG6:IG28" ca="1" si="77">IG5+1/24</f>
        <v>42411.041676666668</v>
      </c>
      <c r="IH6" s="20" t="str">
        <f ca="1">IF(IG6&lt;'Time Breakdown'!$A$9,"",IF(VLOOKUP(IG6,'Time Breakdown'!$A$9:$E$655,2,1)=VLOOKUP(IG5,'Time Breakdown'!$A$9:$E$655,2,1)," ",VLOOKUP(IG6,'Time Breakdown'!$A$9:$E$655,2,1)))</f>
        <v xml:space="preserve"> </v>
      </c>
      <c r="II6" s="21"/>
      <c r="IJ6" s="76">
        <f t="shared" ref="IJ6:IJ28" ca="1" si="78">IJ5+1/24</f>
        <v>42412.041676666668</v>
      </c>
      <c r="IK6" s="20" t="str">
        <f ca="1">IF(IJ6&lt;'Time Breakdown'!$A$9,"",IF(VLOOKUP(IJ6,'Time Breakdown'!$A$9:$E$655,2,1)=VLOOKUP(IJ5,'Time Breakdown'!$A$9:$E$655,2,1)," ",VLOOKUP(IJ6,'Time Breakdown'!$A$9:$E$655,2,1)))</f>
        <v xml:space="preserve"> </v>
      </c>
      <c r="IL6" s="21"/>
      <c r="IM6" s="76">
        <f t="shared" ref="IM6:IM28" ca="1" si="79">IM5+1/24</f>
        <v>42413.041676666668</v>
      </c>
      <c r="IN6" s="20" t="str">
        <f ca="1">IF(IM6&lt;'Time Breakdown'!$A$9,"",IF(VLOOKUP(IM6,'Time Breakdown'!$A$9:$E$655,2,1)=VLOOKUP(IM5,'Time Breakdown'!$A$9:$E$655,2,1)," ",VLOOKUP(IM6,'Time Breakdown'!$A$9:$E$655,2,1)))</f>
        <v xml:space="preserve"> </v>
      </c>
      <c r="IO6" s="21"/>
      <c r="IP6" s="76">
        <f t="shared" ref="IP6:IP28" ca="1" si="80">IP5+1/24</f>
        <v>42414.041676666668</v>
      </c>
      <c r="IQ6" s="20" t="str">
        <f ca="1">IF(IP6&lt;'Time Breakdown'!$A$9,"",IF(VLOOKUP(IP6,'Time Breakdown'!$A$9:$E$655,2,1)=VLOOKUP(IP5,'Time Breakdown'!$A$9:$E$655,2,1)," ",VLOOKUP(IP6,'Time Breakdown'!$A$9:$E$655,2,1)))</f>
        <v xml:space="preserve"> </v>
      </c>
      <c r="IR6" s="21"/>
      <c r="IS6" s="76">
        <f t="shared" ref="IS6:IS28" ca="1" si="81">IS5+1/24</f>
        <v>42415.041676666668</v>
      </c>
      <c r="IT6" s="20" t="str">
        <f ca="1">IF(IS6&lt;'Time Breakdown'!$A$9,"",IF(VLOOKUP(IS6,'Time Breakdown'!$A$9:$E$655,2,1)=VLOOKUP(IS5,'Time Breakdown'!$A$9:$E$655,2,1)," ",VLOOKUP(IS6,'Time Breakdown'!$A$9:$E$655,2,1)))</f>
        <v xml:space="preserve"> </v>
      </c>
      <c r="IU6" s="21"/>
    </row>
    <row r="7" spans="1:255" ht="15" customHeight="1">
      <c r="A7" s="76">
        <f t="shared" ref="A7:A28" ca="1" si="82">A6+1/24</f>
        <v>42331.083343333332</v>
      </c>
      <c r="B7" s="20" t="str">
        <f ca="1">IF(A7&lt;'Time Breakdown'!$A$9,"",IF(VLOOKUP(A7,'Time Breakdown'!$A$9:$E$655,2,1)=VLOOKUP(A6,'Time Breakdown'!$A$9:$E$655,2,1)," ",VLOOKUP(A7,'Time Breakdown'!$A$9:$E$655,2,1)))</f>
        <v xml:space="preserve"> </v>
      </c>
      <c r="C7" s="21"/>
      <c r="D7" s="76">
        <f t="shared" ref="D7:D28" ca="1" si="83">D6+1/24</f>
        <v>42332.083343333332</v>
      </c>
      <c r="E7" s="20" t="str">
        <f ca="1">IF(D7&lt;'Time Breakdown'!$A$9,"",IF(VLOOKUP(D7,'Time Breakdown'!$A$9:$E$655,2,1)=VLOOKUP(D6,'Time Breakdown'!$A$9:$E$655,2,1)," ",VLOOKUP(D7,'Time Breakdown'!$A$9:$E$655,2,1)))</f>
        <v xml:space="preserve"> </v>
      </c>
      <c r="F7" s="21"/>
      <c r="G7" s="76">
        <f t="shared" ref="G7:G28" ca="1" si="84">G6+1/24</f>
        <v>42333.083343333332</v>
      </c>
      <c r="H7" s="20" t="str">
        <f ca="1">IF(G7&lt;'Time Breakdown'!$A$9,"",IF(VLOOKUP(G7,'Time Breakdown'!$A$9:$E$655,2,1)=VLOOKUP(G6,'Time Breakdown'!$A$9:$E$655,2,1)," ",VLOOKUP(G7,'Time Breakdown'!$A$9:$E$655,2,1)))</f>
        <v xml:space="preserve"> </v>
      </c>
      <c r="I7" s="21"/>
      <c r="J7" s="76">
        <f t="shared" ca="1" si="0"/>
        <v>42334.083343333332</v>
      </c>
      <c r="K7" s="20" t="str">
        <f ca="1">IF(J7&lt;'Time Breakdown'!$A$9,"",IF(VLOOKUP(J7,'Time Breakdown'!$A$9:$E$655,2,1)=VLOOKUP(J6,'Time Breakdown'!$A$9:$E$655,2,1)," ",VLOOKUP(J7,'Time Breakdown'!$A$9:$E$655,2,1)))</f>
        <v xml:space="preserve"> </v>
      </c>
      <c r="L7" s="21"/>
      <c r="M7" s="76">
        <f t="shared" ca="1" si="1"/>
        <v>42335.083343333332</v>
      </c>
      <c r="N7" s="20" t="str">
        <f ca="1">IF(M7&lt;'Time Breakdown'!$A$9,"",IF(VLOOKUP(M7,'Time Breakdown'!$A$9:$E$655,2,1)=VLOOKUP(M6,'Time Breakdown'!$A$9:$E$655,2,1)," ",VLOOKUP(M7,'Time Breakdown'!$A$9:$E$655,2,1)))</f>
        <v xml:space="preserve"> </v>
      </c>
      <c r="O7" s="21"/>
      <c r="P7" s="76">
        <f t="shared" ca="1" si="2"/>
        <v>42336.083343333332</v>
      </c>
      <c r="Q7" s="20" t="str">
        <f ca="1">IF(P7&lt;'Time Breakdown'!$A$9,"",IF(VLOOKUP(P7,'Time Breakdown'!$A$9:$E$655,2,1)=VLOOKUP(P6,'Time Breakdown'!$A$9:$E$655,2,1)," ",VLOOKUP(P7,'Time Breakdown'!$A$9:$E$655,2,1)))</f>
        <v xml:space="preserve"> </v>
      </c>
      <c r="R7" s="21"/>
      <c r="S7" s="76">
        <f t="shared" ca="1" si="3"/>
        <v>42337.083343333332</v>
      </c>
      <c r="T7" s="20" t="str">
        <f ca="1">IF(S7&lt;'Time Breakdown'!$A$9,"",IF(VLOOKUP(S7,'Time Breakdown'!$A$9:$E$655,2,1)=VLOOKUP(S6,'Time Breakdown'!$A$9:$E$655,2,1)," ",VLOOKUP(S7,'Time Breakdown'!$A$9:$E$655,2,1)))</f>
        <v xml:space="preserve"> </v>
      </c>
      <c r="U7" s="21"/>
      <c r="V7" s="76">
        <f t="shared" ca="1" si="4"/>
        <v>42338.083343333332</v>
      </c>
      <c r="W7" s="20" t="str">
        <f ca="1">IF(V7&lt;'Time Breakdown'!$A$9,"",IF(VLOOKUP(V7,'Time Breakdown'!$A$9:$E$655,2,1)=VLOOKUP(V6,'Time Breakdown'!$A$9:$E$655,2,1)," ",VLOOKUP(V7,'Time Breakdown'!$A$9:$E$655,2,1)))</f>
        <v xml:space="preserve"> </v>
      </c>
      <c r="X7" s="21"/>
      <c r="Y7" s="76">
        <f t="shared" ca="1" si="5"/>
        <v>42339.083343333332</v>
      </c>
      <c r="Z7" s="20" t="str">
        <f ca="1">IF(Y7&lt;'Time Breakdown'!$A$9,"",IF(VLOOKUP(Y7,'Time Breakdown'!$A$9:$E$655,2,1)=VLOOKUP(Y6,'Time Breakdown'!$A$9:$E$655,2,1)," ",VLOOKUP(Y7,'Time Breakdown'!$A$9:$E$655,2,1)))</f>
        <v xml:space="preserve"> </v>
      </c>
      <c r="AA7" s="21"/>
      <c r="AB7" s="76">
        <f t="shared" ca="1" si="6"/>
        <v>42340.083343333332</v>
      </c>
      <c r="AC7" s="20" t="str">
        <f ca="1">IF(AB7&lt;'Time Breakdown'!$A$9,"",IF(VLOOKUP(AB7,'Time Breakdown'!$A$9:$E$655,2,1)=VLOOKUP(AB6,'Time Breakdown'!$A$9:$E$655,2,1)," ",VLOOKUP(AB7,'Time Breakdown'!$A$9:$E$655,2,1)))</f>
        <v xml:space="preserve"> </v>
      </c>
      <c r="AD7" s="21"/>
      <c r="AE7" s="76">
        <f t="shared" ca="1" si="7"/>
        <v>42341.083343333332</v>
      </c>
      <c r="AF7" s="20" t="str">
        <f ca="1">IF(AE7&lt;'Time Breakdown'!$A$9,"",IF(VLOOKUP(AE7,'Time Breakdown'!$A$9:$E$655,2,1)=VLOOKUP(AE6,'Time Breakdown'!$A$9:$E$655,2,1)," ",VLOOKUP(AE7,'Time Breakdown'!$A$9:$E$655,2,1)))</f>
        <v xml:space="preserve"> </v>
      </c>
      <c r="AG7" s="21"/>
      <c r="AH7" s="76">
        <f t="shared" ca="1" si="8"/>
        <v>42342.083343333332</v>
      </c>
      <c r="AI7" s="20" t="str">
        <f ca="1">IF(AH7&lt;'Time Breakdown'!$A$9,"",IF(VLOOKUP(AH7,'Time Breakdown'!$A$9:$E$655,2,1)=VLOOKUP(AH6,'Time Breakdown'!$A$9:$E$655,2,1)," ",VLOOKUP(AH7,'Time Breakdown'!$A$9:$E$655,2,1)))</f>
        <v xml:space="preserve"> </v>
      </c>
      <c r="AJ7" s="21"/>
      <c r="AK7" s="76">
        <f t="shared" ca="1" si="9"/>
        <v>42343.083343333332</v>
      </c>
      <c r="AL7" s="20" t="str">
        <f ca="1">IF(AK7&lt;'Time Breakdown'!$A$9,"",IF(VLOOKUP(AK7,'Time Breakdown'!$A$9:$E$655,2,1)=VLOOKUP(AK6,'Time Breakdown'!$A$9:$E$655,2,1)," ",VLOOKUP(AK7,'Time Breakdown'!$A$9:$E$655,2,1)))</f>
        <v xml:space="preserve"> </v>
      </c>
      <c r="AM7" s="21"/>
      <c r="AN7" s="76">
        <f t="shared" ca="1" si="10"/>
        <v>42344.083343333332</v>
      </c>
      <c r="AO7" s="20" t="str">
        <f ca="1">IF(AN7&lt;'Time Breakdown'!$A$9,"",IF(VLOOKUP(AN7,'Time Breakdown'!$A$9:$E$655,2,1)=VLOOKUP(AN6,'Time Breakdown'!$A$9:$E$655,2,1)," ",VLOOKUP(AN7,'Time Breakdown'!$A$9:$E$655,2,1)))</f>
        <v xml:space="preserve"> </v>
      </c>
      <c r="AP7" s="21"/>
      <c r="AQ7" s="76">
        <f t="shared" ca="1" si="11"/>
        <v>42345.083343333332</v>
      </c>
      <c r="AR7" s="20" t="str">
        <f ca="1">IF(AQ7&lt;'Time Breakdown'!$A$9,"",IF(VLOOKUP(AQ7,'Time Breakdown'!$A$9:$E$655,2,1)=VLOOKUP(AQ6,'Time Breakdown'!$A$9:$E$655,2,1)," ",VLOOKUP(AQ7,'Time Breakdown'!$A$9:$E$655,2,1)))</f>
        <v xml:space="preserve"> </v>
      </c>
      <c r="AS7" s="21"/>
      <c r="AT7" s="76">
        <f t="shared" ca="1" si="12"/>
        <v>42346.083343333332</v>
      </c>
      <c r="AU7" s="20" t="str">
        <f ca="1">IF(AT7&lt;'Time Breakdown'!$A$9,"",IF(VLOOKUP(AT7,'Time Breakdown'!$A$9:$E$655,2,1)=VLOOKUP(AT6,'Time Breakdown'!$A$9:$E$655,2,1)," ",VLOOKUP(AT7,'Time Breakdown'!$A$9:$E$655,2,1)))</f>
        <v xml:space="preserve"> </v>
      </c>
      <c r="AV7" s="21"/>
      <c r="AW7" s="76">
        <f t="shared" ca="1" si="13"/>
        <v>42347.083343333332</v>
      </c>
      <c r="AX7" s="20" t="str">
        <f ca="1">IF(AW7&lt;'Time Breakdown'!$A$9,"",IF(VLOOKUP(AW7,'Time Breakdown'!$A$9:$E$655,2,1)=VLOOKUP(AW6,'Time Breakdown'!$A$9:$E$655,2,1)," ",VLOOKUP(AW7,'Time Breakdown'!$A$9:$E$655,2,1)))</f>
        <v xml:space="preserve"> </v>
      </c>
      <c r="AY7" s="21"/>
      <c r="AZ7" s="76">
        <f t="shared" ca="1" si="14"/>
        <v>42348.083343333332</v>
      </c>
      <c r="BA7" s="20" t="str">
        <f ca="1">IF(AZ7&lt;'Time Breakdown'!$A$9,"",IF(VLOOKUP(AZ7,'Time Breakdown'!$A$9:$E$655,2,1)=VLOOKUP(AZ6,'Time Breakdown'!$A$9:$E$655,2,1)," ",VLOOKUP(AZ7,'Time Breakdown'!$A$9:$E$655,2,1)))</f>
        <v xml:space="preserve"> </v>
      </c>
      <c r="BB7" s="21"/>
      <c r="BC7" s="76">
        <f t="shared" ca="1" si="15"/>
        <v>42349.083343333332</v>
      </c>
      <c r="BD7" s="20" t="str">
        <f ca="1">IF(BC7&lt;'Time Breakdown'!$A$9,"",IF(VLOOKUP(BC7,'Time Breakdown'!$A$9:$E$655,2,1)=VLOOKUP(BC6,'Time Breakdown'!$A$9:$E$655,2,1)," ",VLOOKUP(BC7,'Time Breakdown'!$A$9:$E$655,2,1)))</f>
        <v xml:space="preserve"> </v>
      </c>
      <c r="BE7" s="21"/>
      <c r="BF7" s="76">
        <f t="shared" ca="1" si="16"/>
        <v>42350.083343333332</v>
      </c>
      <c r="BG7" s="20" t="str">
        <f ca="1">IF(BF7&lt;'Time Breakdown'!$A$9,"",IF(VLOOKUP(BF7,'Time Breakdown'!$A$9:$E$655,2,1)=VLOOKUP(BF6,'Time Breakdown'!$A$9:$E$655,2,1)," ",VLOOKUP(BF7,'Time Breakdown'!$A$9:$E$655,2,1)))</f>
        <v xml:space="preserve"> </v>
      </c>
      <c r="BH7" s="21"/>
      <c r="BI7" s="76">
        <f t="shared" ca="1" si="17"/>
        <v>42351.083343333332</v>
      </c>
      <c r="BJ7" s="20" t="str">
        <f ca="1">IF(BI7&lt;'Time Breakdown'!$A$9,"",IF(VLOOKUP(BI7,'Time Breakdown'!$A$9:$E$655,2,1)=VLOOKUP(BI6,'Time Breakdown'!$A$9:$E$655,2,1)," ",VLOOKUP(BI7,'Time Breakdown'!$A$9:$E$655,2,1)))</f>
        <v xml:space="preserve"> </v>
      </c>
      <c r="BK7" s="21"/>
      <c r="BL7" s="76">
        <f t="shared" ca="1" si="18"/>
        <v>42352.083343333332</v>
      </c>
      <c r="BM7" s="20" t="str">
        <f ca="1">IF(BL7&lt;'Time Breakdown'!$A$9,"",IF(VLOOKUP(BL7,'Time Breakdown'!$A$9:$E$655,2,1)=VLOOKUP(BL6,'Time Breakdown'!$A$9:$E$655,2,1)," ",VLOOKUP(BL7,'Time Breakdown'!$A$9:$E$655,2,1)))</f>
        <v xml:space="preserve"> </v>
      </c>
      <c r="BN7" s="21"/>
      <c r="BO7" s="76">
        <f t="shared" ca="1" si="19"/>
        <v>42353.083343333332</v>
      </c>
      <c r="BP7" s="20" t="str">
        <f ca="1">IF(BO7&lt;'Time Breakdown'!$A$9,"",IF(VLOOKUP(BO7,'Time Breakdown'!$A$9:$E$655,2,1)=VLOOKUP(BO6,'Time Breakdown'!$A$9:$E$655,2,1)," ",VLOOKUP(BO7,'Time Breakdown'!$A$9:$E$655,2,1)))</f>
        <v xml:space="preserve"> </v>
      </c>
      <c r="BQ7" s="21"/>
      <c r="BR7" s="76">
        <f t="shared" ca="1" si="20"/>
        <v>42354.083343333332</v>
      </c>
      <c r="BS7" s="20" t="str">
        <f ca="1">IF(BR7&lt;'Time Breakdown'!$A$9,"",IF(VLOOKUP(BR7,'Time Breakdown'!$A$9:$E$655,2,1)=VLOOKUP(BR6,'Time Breakdown'!$A$9:$E$655,2,1)," ",VLOOKUP(BR7,'Time Breakdown'!$A$9:$E$655,2,1)))</f>
        <v xml:space="preserve"> </v>
      </c>
      <c r="BT7" s="21"/>
      <c r="BU7" s="76">
        <f t="shared" ca="1" si="21"/>
        <v>42355.083343333332</v>
      </c>
      <c r="BV7" s="20" t="str">
        <f ca="1">IF(BU7&lt;'Time Breakdown'!$A$9,"",IF(VLOOKUP(BU7,'Time Breakdown'!$A$9:$E$655,2,1)=VLOOKUP(BU6,'Time Breakdown'!$A$9:$E$655,2,1)," ",VLOOKUP(BU7,'Time Breakdown'!$A$9:$E$655,2,1)))</f>
        <v xml:space="preserve"> </v>
      </c>
      <c r="BW7" s="21"/>
      <c r="BX7" s="76">
        <f t="shared" ca="1" si="22"/>
        <v>42356.083343333332</v>
      </c>
      <c r="BY7" s="20" t="str">
        <f ca="1">IF(BX7&lt;'Time Breakdown'!$A$9,"",IF(VLOOKUP(BX7,'Time Breakdown'!$A$9:$E$655,2,1)=VLOOKUP(BX6,'Time Breakdown'!$A$9:$E$655,2,1)," ",VLOOKUP(BX7,'Time Breakdown'!$A$9:$E$655,2,1)))</f>
        <v xml:space="preserve"> </v>
      </c>
      <c r="BZ7" s="21"/>
      <c r="CA7" s="76">
        <f t="shared" ca="1" si="23"/>
        <v>42357.083343333332</v>
      </c>
      <c r="CB7" s="20" t="str">
        <f ca="1">IF(CA7&lt;'Time Breakdown'!$A$9,"",IF(VLOOKUP(CA7,'Time Breakdown'!$A$9:$E$655,2,1)=VLOOKUP(CA6,'Time Breakdown'!$A$9:$E$655,2,1)," ",VLOOKUP(CA7,'Time Breakdown'!$A$9:$E$655,2,1)))</f>
        <v xml:space="preserve"> </v>
      </c>
      <c r="CC7" s="21"/>
      <c r="CD7" s="76">
        <f t="shared" ca="1" si="24"/>
        <v>42358.083343333332</v>
      </c>
      <c r="CE7" s="20" t="str">
        <f ca="1">IF(CD7&lt;'Time Breakdown'!$A$9,"",IF(VLOOKUP(CD7,'Time Breakdown'!$A$9:$E$655,2,1)=VLOOKUP(CD6,'Time Breakdown'!$A$9:$E$655,2,1)," ",VLOOKUP(CD7,'Time Breakdown'!$A$9:$E$655,2,1)))</f>
        <v xml:space="preserve"> </v>
      </c>
      <c r="CF7" s="21"/>
      <c r="CG7" s="76">
        <f t="shared" ca="1" si="25"/>
        <v>42359.083343333332</v>
      </c>
      <c r="CH7" s="20" t="str">
        <f ca="1">IF(CG7&lt;'Time Breakdown'!$A$9,"",IF(VLOOKUP(CG7,'Time Breakdown'!$A$9:$E$655,2,1)=VLOOKUP(CG6,'Time Breakdown'!$A$9:$E$655,2,1)," ",VLOOKUP(CG7,'Time Breakdown'!$A$9:$E$655,2,1)))</f>
        <v xml:space="preserve"> </v>
      </c>
      <c r="CI7" s="21"/>
      <c r="CJ7" s="76">
        <f t="shared" ca="1" si="26"/>
        <v>42360.083343333332</v>
      </c>
      <c r="CK7" s="20" t="str">
        <f ca="1">IF(CJ7&lt;'Time Breakdown'!$A$9,"",IF(VLOOKUP(CJ7,'Time Breakdown'!$A$9:$E$655,2,1)=VLOOKUP(CJ6,'Time Breakdown'!$A$9:$E$655,2,1)," ",VLOOKUP(CJ7,'Time Breakdown'!$A$9:$E$655,2,1)))</f>
        <v xml:space="preserve"> </v>
      </c>
      <c r="CL7" s="21"/>
      <c r="CM7" s="76">
        <f t="shared" ca="1" si="27"/>
        <v>42361.083343333332</v>
      </c>
      <c r="CN7" s="20" t="str">
        <f ca="1">IF(CM7&lt;'Time Breakdown'!$A$9,"",IF(VLOOKUP(CM7,'Time Breakdown'!$A$9:$E$655,2,1)=VLOOKUP(CM6,'Time Breakdown'!$A$9:$E$655,2,1)," ",VLOOKUP(CM7,'Time Breakdown'!$A$9:$E$655,2,1)))</f>
        <v xml:space="preserve"> </v>
      </c>
      <c r="CO7" s="21"/>
      <c r="CP7" s="76">
        <f t="shared" ca="1" si="28"/>
        <v>42362.083343333332</v>
      </c>
      <c r="CQ7" s="20" t="str">
        <f ca="1">IF(CP7&lt;'Time Breakdown'!$A$9,"",IF(VLOOKUP(CP7,'Time Breakdown'!$A$9:$E$655,2,1)=VLOOKUP(CP6,'Time Breakdown'!$A$9:$E$655,2,1)," ",VLOOKUP(CP7,'Time Breakdown'!$A$9:$E$655,2,1)))</f>
        <v xml:space="preserve"> </v>
      </c>
      <c r="CR7" s="21"/>
      <c r="CS7" s="76">
        <f t="shared" ca="1" si="29"/>
        <v>42363.083343333332</v>
      </c>
      <c r="CT7" s="20" t="str">
        <f ca="1">IF(CS7&lt;'Time Breakdown'!$A$9,"",IF(VLOOKUP(CS7,'Time Breakdown'!$A$9:$E$655,2,1)=VLOOKUP(CS6,'Time Breakdown'!$A$9:$E$655,2,1)," ",VLOOKUP(CS7,'Time Breakdown'!$A$9:$E$655,2,1)))</f>
        <v xml:space="preserve"> </v>
      </c>
      <c r="CU7" s="21"/>
      <c r="CV7" s="76">
        <f t="shared" ca="1" si="30"/>
        <v>42364.083343333332</v>
      </c>
      <c r="CW7" s="20" t="str">
        <f ca="1">IF(CV7&lt;'Time Breakdown'!$A$9,"",IF(VLOOKUP(CV7,'Time Breakdown'!$A$9:$E$655,2,1)=VLOOKUP(CV6,'Time Breakdown'!$A$9:$E$655,2,1)," ",VLOOKUP(CV7,'Time Breakdown'!$A$9:$E$655,2,1)))</f>
        <v xml:space="preserve"> </v>
      </c>
      <c r="CX7" s="21"/>
      <c r="CY7" s="76">
        <f t="shared" ca="1" si="31"/>
        <v>42365.083343333332</v>
      </c>
      <c r="CZ7" s="20" t="str">
        <f ca="1">IF(CY7&lt;'Time Breakdown'!$A$9,"",IF(VLOOKUP(CY7,'Time Breakdown'!$A$9:$E$655,2,1)=VLOOKUP(CY6,'Time Breakdown'!$A$9:$E$655,2,1)," ",VLOOKUP(CY7,'Time Breakdown'!$A$9:$E$655,2,1)))</f>
        <v xml:space="preserve"> </v>
      </c>
      <c r="DA7" s="21"/>
      <c r="DB7" s="76">
        <f t="shared" ca="1" si="32"/>
        <v>42366.083343333332</v>
      </c>
      <c r="DC7" s="20" t="str">
        <f ca="1">IF(DB7&lt;'Time Breakdown'!$A$9,"",IF(VLOOKUP(DB7,'Time Breakdown'!$A$9:$E$655,2,1)=VLOOKUP(DB6,'Time Breakdown'!$A$9:$E$655,2,1)," ",VLOOKUP(DB7,'Time Breakdown'!$A$9:$E$655,2,1)))</f>
        <v xml:space="preserve"> </v>
      </c>
      <c r="DD7" s="21"/>
      <c r="DE7" s="76">
        <f t="shared" ca="1" si="33"/>
        <v>42367.083343333332</v>
      </c>
      <c r="DF7" s="20" t="str">
        <f ca="1">IF(DE7&lt;'Time Breakdown'!$A$9,"",IF(VLOOKUP(DE7,'Time Breakdown'!$A$9:$E$655,2,1)=VLOOKUP(DE6,'Time Breakdown'!$A$9:$E$655,2,1)," ",VLOOKUP(DE7,'Time Breakdown'!$A$9:$E$655,2,1)))</f>
        <v xml:space="preserve"> </v>
      </c>
      <c r="DG7" s="21"/>
      <c r="DH7" s="76">
        <f t="shared" ca="1" si="34"/>
        <v>42368.083343333332</v>
      </c>
      <c r="DI7" s="20" t="str">
        <f ca="1">IF(DH7&lt;'Time Breakdown'!$A$9,"",IF(VLOOKUP(DH7,'Time Breakdown'!$A$9:$E$655,2,1)=VLOOKUP(DH6,'Time Breakdown'!$A$9:$E$655,2,1)," ",VLOOKUP(DH7,'Time Breakdown'!$A$9:$E$655,2,1)))</f>
        <v xml:space="preserve"> </v>
      </c>
      <c r="DJ7" s="21"/>
      <c r="DK7" s="76">
        <f t="shared" ca="1" si="35"/>
        <v>42369.083343333332</v>
      </c>
      <c r="DL7" s="20" t="str">
        <f ca="1">IF(DK7&lt;'Time Breakdown'!$A$9,"",IF(VLOOKUP(DK7,'Time Breakdown'!$A$9:$E$655,2,1)=VLOOKUP(DK6,'Time Breakdown'!$A$9:$E$655,2,1)," ",VLOOKUP(DK7,'Time Breakdown'!$A$9:$E$655,2,1)))</f>
        <v xml:space="preserve"> </v>
      </c>
      <c r="DM7" s="21"/>
      <c r="DN7" s="76">
        <f t="shared" ca="1" si="36"/>
        <v>42370.083343333332</v>
      </c>
      <c r="DO7" s="20" t="str">
        <f ca="1">IF(DN7&lt;'Time Breakdown'!$A$9,"",IF(VLOOKUP(DN7,'Time Breakdown'!$A$9:$E$655,2,1)=VLOOKUP(DN6,'Time Breakdown'!$A$9:$E$655,2,1)," ",VLOOKUP(DN7,'Time Breakdown'!$A$9:$E$655,2,1)))</f>
        <v xml:space="preserve"> </v>
      </c>
      <c r="DP7" s="21"/>
      <c r="DQ7" s="76">
        <f t="shared" ca="1" si="37"/>
        <v>42371.083343333332</v>
      </c>
      <c r="DR7" s="20" t="str">
        <f ca="1">IF(DQ7&lt;'Time Breakdown'!$A$9,"",IF(VLOOKUP(DQ7,'Time Breakdown'!$A$9:$E$655,2,1)=VLOOKUP(DQ6,'Time Breakdown'!$A$9:$E$655,2,1)," ",VLOOKUP(DQ7,'Time Breakdown'!$A$9:$E$655,2,1)))</f>
        <v xml:space="preserve"> </v>
      </c>
      <c r="DS7" s="21"/>
      <c r="DT7" s="76">
        <f t="shared" ca="1" si="38"/>
        <v>42372.083343333332</v>
      </c>
      <c r="DU7" s="20" t="str">
        <f ca="1">IF(DT7&lt;'Time Breakdown'!$A$9,"",IF(VLOOKUP(DT7,'Time Breakdown'!$A$9:$E$655,2,1)=VLOOKUP(DT6,'Time Breakdown'!$A$9:$E$655,2,1)," ",VLOOKUP(DT7,'Time Breakdown'!$A$9:$E$655,2,1)))</f>
        <v xml:space="preserve"> </v>
      </c>
      <c r="DV7" s="21"/>
      <c r="DW7" s="76">
        <f t="shared" ca="1" si="39"/>
        <v>42373.083343333332</v>
      </c>
      <c r="DX7" s="20" t="str">
        <f ca="1">IF(DW7&lt;'Time Breakdown'!$A$9,"",IF(VLOOKUP(DW7,'Time Breakdown'!$A$9:$E$655,2,1)=VLOOKUP(DW6,'Time Breakdown'!$A$9:$E$655,2,1)," ",VLOOKUP(DW7,'Time Breakdown'!$A$9:$E$655,2,1)))</f>
        <v xml:space="preserve"> </v>
      </c>
      <c r="DY7" s="21"/>
      <c r="DZ7" s="76">
        <f t="shared" ca="1" si="40"/>
        <v>42374.083343333332</v>
      </c>
      <c r="EA7" s="20" t="str">
        <f ca="1">IF(DZ7&lt;'Time Breakdown'!$A$9,"",IF(VLOOKUP(DZ7,'Time Breakdown'!$A$9:$E$655,2,1)=VLOOKUP(DZ6,'Time Breakdown'!$A$9:$E$655,2,1)," ",VLOOKUP(DZ7,'Time Breakdown'!$A$9:$E$655,2,1)))</f>
        <v xml:space="preserve"> </v>
      </c>
      <c r="EB7" s="21"/>
      <c r="EC7" s="76">
        <f t="shared" ca="1" si="41"/>
        <v>42375.083343333332</v>
      </c>
      <c r="ED7" s="20" t="str">
        <f ca="1">IF(EC7&lt;'Time Breakdown'!$A$9,"",IF(VLOOKUP(EC7,'Time Breakdown'!$A$9:$E$655,2,1)=VLOOKUP(EC6,'Time Breakdown'!$A$9:$E$655,2,1)," ",VLOOKUP(EC7,'Time Breakdown'!$A$9:$E$655,2,1)))</f>
        <v xml:space="preserve"> </v>
      </c>
      <c r="EE7" s="21"/>
      <c r="EF7" s="76">
        <f t="shared" ca="1" si="42"/>
        <v>42376.083343333332</v>
      </c>
      <c r="EG7" s="20" t="str">
        <f ca="1">IF(EF7&lt;'Time Breakdown'!$A$9,"",IF(VLOOKUP(EF7,'Time Breakdown'!$A$9:$E$655,2,1)=VLOOKUP(EF6,'Time Breakdown'!$A$9:$E$655,2,1)," ",VLOOKUP(EF7,'Time Breakdown'!$A$9:$E$655,2,1)))</f>
        <v xml:space="preserve"> </v>
      </c>
      <c r="EH7" s="21"/>
      <c r="EI7" s="76">
        <f t="shared" ca="1" si="43"/>
        <v>42377.083343333332</v>
      </c>
      <c r="EJ7" s="20" t="str">
        <f ca="1">IF(EI7&lt;'Time Breakdown'!$A$9,"",IF(VLOOKUP(EI7,'Time Breakdown'!$A$9:$E$655,2,1)=VLOOKUP(EI6,'Time Breakdown'!$A$9:$E$655,2,1)," ",VLOOKUP(EI7,'Time Breakdown'!$A$9:$E$655,2,1)))</f>
        <v xml:space="preserve"> </v>
      </c>
      <c r="EK7" s="21"/>
      <c r="EL7" s="76">
        <f t="shared" ca="1" si="44"/>
        <v>42378.083343333332</v>
      </c>
      <c r="EM7" s="20" t="str">
        <f ca="1">IF(EL7&lt;'Time Breakdown'!$A$9,"",IF(VLOOKUP(EL7,'Time Breakdown'!$A$9:$E$655,2,1)=VLOOKUP(EL6,'Time Breakdown'!$A$9:$E$655,2,1)," ",VLOOKUP(EL7,'Time Breakdown'!$A$9:$E$655,2,1)))</f>
        <v xml:space="preserve"> </v>
      </c>
      <c r="EN7" s="21"/>
      <c r="EO7" s="76">
        <f t="shared" ca="1" si="45"/>
        <v>42379.083343333332</v>
      </c>
      <c r="EP7" s="20" t="str">
        <f ca="1">IF(EO7&lt;'Time Breakdown'!$A$9,"",IF(VLOOKUP(EO7,'Time Breakdown'!$A$9:$E$655,2,1)=VLOOKUP(EO6,'Time Breakdown'!$A$9:$E$655,2,1)," ",VLOOKUP(EO7,'Time Breakdown'!$A$9:$E$655,2,1)))</f>
        <v xml:space="preserve"> </v>
      </c>
      <c r="EQ7" s="21"/>
      <c r="ER7" s="76">
        <f t="shared" ca="1" si="46"/>
        <v>42380.083343333332</v>
      </c>
      <c r="ES7" s="20" t="str">
        <f ca="1">IF(ER7&lt;'Time Breakdown'!$A$9,"",IF(VLOOKUP(ER7,'Time Breakdown'!$A$9:$E$655,2,1)=VLOOKUP(ER6,'Time Breakdown'!$A$9:$E$655,2,1)," ",VLOOKUP(ER7,'Time Breakdown'!$A$9:$E$655,2,1)))</f>
        <v xml:space="preserve"> </v>
      </c>
      <c r="ET7" s="21"/>
      <c r="EU7" s="76">
        <f t="shared" ca="1" si="47"/>
        <v>42381.083343333332</v>
      </c>
      <c r="EV7" s="20" t="str">
        <f ca="1">IF(EU7&lt;'Time Breakdown'!$A$9,"",IF(VLOOKUP(EU7,'Time Breakdown'!$A$9:$E$655,2,1)=VLOOKUP(EU6,'Time Breakdown'!$A$9:$E$655,2,1)," ",VLOOKUP(EU7,'Time Breakdown'!$A$9:$E$655,2,1)))</f>
        <v xml:space="preserve"> </v>
      </c>
      <c r="EW7" s="21"/>
      <c r="EX7" s="76">
        <f t="shared" ca="1" si="48"/>
        <v>42382.083343333332</v>
      </c>
      <c r="EY7" s="20" t="str">
        <f ca="1">IF(EX7&lt;'Time Breakdown'!$A$9,"",IF(VLOOKUP(EX7,'Time Breakdown'!$A$9:$E$655,2,1)=VLOOKUP(EX6,'Time Breakdown'!$A$9:$E$655,2,1)," ",VLOOKUP(EX7,'Time Breakdown'!$A$9:$E$655,2,1)))</f>
        <v xml:space="preserve"> </v>
      </c>
      <c r="EZ7" s="21"/>
      <c r="FA7" s="76">
        <f t="shared" ca="1" si="49"/>
        <v>42383.083343333332</v>
      </c>
      <c r="FB7" s="20" t="str">
        <f ca="1">IF(FA7&lt;'Time Breakdown'!$A$9,"",IF(VLOOKUP(FA7,'Time Breakdown'!$A$9:$E$655,2,1)=VLOOKUP(FA6,'Time Breakdown'!$A$9:$E$655,2,1)," ",VLOOKUP(FA7,'Time Breakdown'!$A$9:$E$655,2,1)))</f>
        <v xml:space="preserve"> </v>
      </c>
      <c r="FC7" s="21"/>
      <c r="FD7" s="76">
        <f t="shared" ca="1" si="50"/>
        <v>42384.083343333332</v>
      </c>
      <c r="FE7" s="20" t="str">
        <f ca="1">IF(FD7&lt;'Time Breakdown'!$A$9,"",IF(VLOOKUP(FD7,'Time Breakdown'!$A$9:$E$655,2,1)=VLOOKUP(FD6,'Time Breakdown'!$A$9:$E$655,2,1)," ",VLOOKUP(FD7,'Time Breakdown'!$A$9:$E$655,2,1)))</f>
        <v xml:space="preserve"> </v>
      </c>
      <c r="FF7" s="21"/>
      <c r="FG7" s="76">
        <f t="shared" ca="1" si="51"/>
        <v>42385.083343333332</v>
      </c>
      <c r="FH7" s="20" t="str">
        <f ca="1">IF(FG7&lt;'Time Breakdown'!$A$9,"",IF(VLOOKUP(FG7,'Time Breakdown'!$A$9:$E$655,2,1)=VLOOKUP(FG6,'Time Breakdown'!$A$9:$E$655,2,1)," ",VLOOKUP(FG7,'Time Breakdown'!$A$9:$E$655,2,1)))</f>
        <v xml:space="preserve"> </v>
      </c>
      <c r="FI7" s="21"/>
      <c r="FJ7" s="76">
        <f t="shared" ca="1" si="52"/>
        <v>42386.083343333332</v>
      </c>
      <c r="FK7" s="20" t="str">
        <f ca="1">IF(FJ7&lt;'Time Breakdown'!$A$9,"",IF(VLOOKUP(FJ7,'Time Breakdown'!$A$9:$E$655,2,1)=VLOOKUP(FJ6,'Time Breakdown'!$A$9:$E$655,2,1)," ",VLOOKUP(FJ7,'Time Breakdown'!$A$9:$E$655,2,1)))</f>
        <v xml:space="preserve"> </v>
      </c>
      <c r="FL7" s="21"/>
      <c r="FM7" s="76">
        <f t="shared" ca="1" si="53"/>
        <v>42387.083343333332</v>
      </c>
      <c r="FN7" s="20" t="str">
        <f ca="1">IF(FM7&lt;'Time Breakdown'!$A$9,"",IF(VLOOKUP(FM7,'Time Breakdown'!$A$9:$E$655,2,1)=VLOOKUP(FM6,'Time Breakdown'!$A$9:$E$655,2,1)," ",VLOOKUP(FM7,'Time Breakdown'!$A$9:$E$655,2,1)))</f>
        <v xml:space="preserve"> </v>
      </c>
      <c r="FO7" s="21"/>
      <c r="FP7" s="76">
        <f t="shared" ca="1" si="54"/>
        <v>42388.083343333332</v>
      </c>
      <c r="FQ7" s="20" t="str">
        <f ca="1">IF(FP7&lt;'Time Breakdown'!$A$9,"",IF(VLOOKUP(FP7,'Time Breakdown'!$A$9:$E$655,2,1)=VLOOKUP(FP6,'Time Breakdown'!$A$9:$E$655,2,1)," ",VLOOKUP(FP7,'Time Breakdown'!$A$9:$E$655,2,1)))</f>
        <v xml:space="preserve"> </v>
      </c>
      <c r="FR7" s="21"/>
      <c r="FS7" s="76">
        <f t="shared" ca="1" si="55"/>
        <v>42389.083343333332</v>
      </c>
      <c r="FT7" s="20" t="str">
        <f ca="1">IF(FS7&lt;'Time Breakdown'!$A$9,"",IF(VLOOKUP(FS7,'Time Breakdown'!$A$9:$E$655,2,1)=VLOOKUP(FS6,'Time Breakdown'!$A$9:$E$655,2,1)," ",VLOOKUP(FS7,'Time Breakdown'!$A$9:$E$655,2,1)))</f>
        <v xml:space="preserve"> </v>
      </c>
      <c r="FU7" s="21"/>
      <c r="FV7" s="76">
        <f t="shared" ca="1" si="56"/>
        <v>42390.083343333332</v>
      </c>
      <c r="FW7" s="20" t="str">
        <f ca="1">IF(FV7&lt;'Time Breakdown'!$A$9,"",IF(VLOOKUP(FV7,'Time Breakdown'!$A$9:$E$655,2,1)=VLOOKUP(FV6,'Time Breakdown'!$A$9:$E$655,2,1)," ",VLOOKUP(FV7,'Time Breakdown'!$A$9:$E$655,2,1)))</f>
        <v xml:space="preserve"> </v>
      </c>
      <c r="FX7" s="21"/>
      <c r="FY7" s="76">
        <f t="shared" ca="1" si="57"/>
        <v>42391.083343333332</v>
      </c>
      <c r="FZ7" s="20" t="str">
        <f ca="1">IF(FY7&lt;'Time Breakdown'!$A$9,"",IF(VLOOKUP(FY7,'Time Breakdown'!$A$9:$E$655,2,1)=VLOOKUP(FY6,'Time Breakdown'!$A$9:$E$655,2,1)," ",VLOOKUP(FY7,'Time Breakdown'!$A$9:$E$655,2,1)))</f>
        <v xml:space="preserve"> </v>
      </c>
      <c r="GA7" s="21"/>
      <c r="GB7" s="76">
        <f t="shared" ca="1" si="58"/>
        <v>42392.083343333332</v>
      </c>
      <c r="GC7" s="20" t="str">
        <f ca="1">IF(GB7&lt;'Time Breakdown'!$A$9,"",IF(VLOOKUP(GB7,'Time Breakdown'!$A$9:$E$655,2,1)=VLOOKUP(GB6,'Time Breakdown'!$A$9:$E$655,2,1)," ",VLOOKUP(GB7,'Time Breakdown'!$A$9:$E$655,2,1)))</f>
        <v xml:space="preserve"> </v>
      </c>
      <c r="GD7" s="21"/>
      <c r="GE7" s="76">
        <f t="shared" ca="1" si="59"/>
        <v>42393.083343333332</v>
      </c>
      <c r="GF7" s="20" t="str">
        <f ca="1">IF(GE7&lt;'Time Breakdown'!$A$9,"",IF(VLOOKUP(GE7,'Time Breakdown'!$A$9:$E$655,2,1)=VLOOKUP(GE6,'Time Breakdown'!$A$9:$E$655,2,1)," ",VLOOKUP(GE7,'Time Breakdown'!$A$9:$E$655,2,1)))</f>
        <v xml:space="preserve"> </v>
      </c>
      <c r="GG7" s="21"/>
      <c r="GH7" s="76">
        <f t="shared" ca="1" si="60"/>
        <v>42394.083343333332</v>
      </c>
      <c r="GI7" s="20" t="str">
        <f ca="1">IF(GH7&lt;'Time Breakdown'!$A$9,"",IF(VLOOKUP(GH7,'Time Breakdown'!$A$9:$E$655,2,1)=VLOOKUP(GH6,'Time Breakdown'!$A$9:$E$655,2,1)," ",VLOOKUP(GH7,'Time Breakdown'!$A$9:$E$655,2,1)))</f>
        <v xml:space="preserve"> </v>
      </c>
      <c r="GJ7" s="21"/>
      <c r="GK7" s="76">
        <f t="shared" ca="1" si="61"/>
        <v>42395.083343333332</v>
      </c>
      <c r="GL7" s="20" t="str">
        <f ca="1">IF(GK7&lt;'Time Breakdown'!$A$9,"",IF(VLOOKUP(GK7,'Time Breakdown'!$A$9:$E$655,2,1)=VLOOKUP(GK6,'Time Breakdown'!$A$9:$E$655,2,1)," ",VLOOKUP(GK7,'Time Breakdown'!$A$9:$E$655,2,1)))</f>
        <v xml:space="preserve"> </v>
      </c>
      <c r="GM7" s="21"/>
      <c r="GN7" s="76">
        <f t="shared" ca="1" si="62"/>
        <v>42396.083343333332</v>
      </c>
      <c r="GO7" s="20" t="str">
        <f ca="1">IF(GN7&lt;'Time Breakdown'!$A$9,"",IF(VLOOKUP(GN7,'Time Breakdown'!$A$9:$E$655,2,1)=VLOOKUP(GN6,'Time Breakdown'!$A$9:$E$655,2,1)," ",VLOOKUP(GN7,'Time Breakdown'!$A$9:$E$655,2,1)))</f>
        <v xml:space="preserve"> </v>
      </c>
      <c r="GP7" s="21"/>
      <c r="GQ7" s="76">
        <f t="shared" ca="1" si="63"/>
        <v>42397.083343333332</v>
      </c>
      <c r="GR7" s="20" t="str">
        <f ca="1">IF(GQ7&lt;'Time Breakdown'!$A$9,"",IF(VLOOKUP(GQ7,'Time Breakdown'!$A$9:$E$655,2,1)=VLOOKUP(GQ6,'Time Breakdown'!$A$9:$E$655,2,1)," ",VLOOKUP(GQ7,'Time Breakdown'!$A$9:$E$655,2,1)))</f>
        <v xml:space="preserve"> </v>
      </c>
      <c r="GS7" s="21"/>
      <c r="GT7" s="76">
        <f t="shared" ca="1" si="64"/>
        <v>42398.083343333332</v>
      </c>
      <c r="GU7" s="20" t="str">
        <f ca="1">IF(GT7&lt;'Time Breakdown'!$A$9,"",IF(VLOOKUP(GT7,'Time Breakdown'!$A$9:$E$655,2,1)=VLOOKUP(GT6,'Time Breakdown'!$A$9:$E$655,2,1)," ",VLOOKUP(GT7,'Time Breakdown'!$A$9:$E$655,2,1)))</f>
        <v xml:space="preserve"> </v>
      </c>
      <c r="GV7" s="21"/>
      <c r="GW7" s="76">
        <f t="shared" ca="1" si="65"/>
        <v>42399.083343333332</v>
      </c>
      <c r="GX7" s="20" t="str">
        <f ca="1">IF(GW7&lt;'Time Breakdown'!$A$9,"",IF(VLOOKUP(GW7,'Time Breakdown'!$A$9:$E$655,2,1)=VLOOKUP(GW6,'Time Breakdown'!$A$9:$E$655,2,1)," ",VLOOKUP(GW7,'Time Breakdown'!$A$9:$E$655,2,1)))</f>
        <v xml:space="preserve"> </v>
      </c>
      <c r="GY7" s="21"/>
      <c r="GZ7" s="76">
        <f t="shared" ca="1" si="66"/>
        <v>42400.083343333332</v>
      </c>
      <c r="HA7" s="20" t="str">
        <f ca="1">IF(GZ7&lt;'Time Breakdown'!$A$9,"",IF(VLOOKUP(GZ7,'Time Breakdown'!$A$9:$E$655,2,1)=VLOOKUP(GZ6,'Time Breakdown'!$A$9:$E$655,2,1)," ",VLOOKUP(GZ7,'Time Breakdown'!$A$9:$E$655,2,1)))</f>
        <v xml:space="preserve"> </v>
      </c>
      <c r="HB7" s="21"/>
      <c r="HC7" s="76">
        <f t="shared" ca="1" si="67"/>
        <v>42401.083343333332</v>
      </c>
      <c r="HD7" s="20" t="str">
        <f ca="1">IF(HC7&lt;'Time Breakdown'!$A$9,"",IF(VLOOKUP(HC7,'Time Breakdown'!$A$9:$E$655,2,1)=VLOOKUP(HC6,'Time Breakdown'!$A$9:$E$655,2,1)," ",VLOOKUP(HC7,'Time Breakdown'!$A$9:$E$655,2,1)))</f>
        <v xml:space="preserve"> </v>
      </c>
      <c r="HE7" s="21"/>
      <c r="HF7" s="76">
        <f t="shared" ca="1" si="68"/>
        <v>42402.083343333332</v>
      </c>
      <c r="HG7" s="20" t="str">
        <f ca="1">IF(HF7&lt;'Time Breakdown'!$A$9,"",IF(VLOOKUP(HF7,'Time Breakdown'!$A$9:$E$655,2,1)=VLOOKUP(HF6,'Time Breakdown'!$A$9:$E$655,2,1)," ",VLOOKUP(HF7,'Time Breakdown'!$A$9:$E$655,2,1)))</f>
        <v xml:space="preserve"> </v>
      </c>
      <c r="HH7" s="21"/>
      <c r="HI7" s="76">
        <f t="shared" ca="1" si="69"/>
        <v>42403.083343333332</v>
      </c>
      <c r="HJ7" s="20" t="str">
        <f ca="1">IF(HI7&lt;'Time Breakdown'!$A$9,"",IF(VLOOKUP(HI7,'Time Breakdown'!$A$9:$E$655,2,1)=VLOOKUP(HI6,'Time Breakdown'!$A$9:$E$655,2,1)," ",VLOOKUP(HI7,'Time Breakdown'!$A$9:$E$655,2,1)))</f>
        <v xml:space="preserve"> </v>
      </c>
      <c r="HK7" s="21"/>
      <c r="HL7" s="76">
        <f t="shared" ca="1" si="70"/>
        <v>42404.083343333332</v>
      </c>
      <c r="HM7" s="20" t="str">
        <f ca="1">IF(HL7&lt;'Time Breakdown'!$A$9,"",IF(VLOOKUP(HL7,'Time Breakdown'!$A$9:$E$655,2,1)=VLOOKUP(HL6,'Time Breakdown'!$A$9:$E$655,2,1)," ",VLOOKUP(HL7,'Time Breakdown'!$A$9:$E$655,2,1)))</f>
        <v xml:space="preserve"> </v>
      </c>
      <c r="HN7" s="21"/>
      <c r="HO7" s="76">
        <f t="shared" ca="1" si="71"/>
        <v>42405.083343333332</v>
      </c>
      <c r="HP7" s="20" t="str">
        <f ca="1">IF(HO7&lt;'Time Breakdown'!$A$9,"",IF(VLOOKUP(HO7,'Time Breakdown'!$A$9:$E$655,2,1)=VLOOKUP(HO6,'Time Breakdown'!$A$9:$E$655,2,1)," ",VLOOKUP(HO7,'Time Breakdown'!$A$9:$E$655,2,1)))</f>
        <v xml:space="preserve"> </v>
      </c>
      <c r="HQ7" s="21"/>
      <c r="HR7" s="76">
        <f t="shared" ca="1" si="72"/>
        <v>42406.083343333332</v>
      </c>
      <c r="HS7" s="20" t="str">
        <f ca="1">IF(HR7&lt;'Time Breakdown'!$A$9,"",IF(VLOOKUP(HR7,'Time Breakdown'!$A$9:$E$655,2,1)=VLOOKUP(HR6,'Time Breakdown'!$A$9:$E$655,2,1)," ",VLOOKUP(HR7,'Time Breakdown'!$A$9:$E$655,2,1)))</f>
        <v xml:space="preserve"> </v>
      </c>
      <c r="HT7" s="21"/>
      <c r="HU7" s="76">
        <f t="shared" ca="1" si="73"/>
        <v>42407.083343333332</v>
      </c>
      <c r="HV7" s="20" t="str">
        <f ca="1">IF(HU7&lt;'Time Breakdown'!$A$9,"",IF(VLOOKUP(HU7,'Time Breakdown'!$A$9:$E$655,2,1)=VLOOKUP(HU6,'Time Breakdown'!$A$9:$E$655,2,1)," ",VLOOKUP(HU7,'Time Breakdown'!$A$9:$E$655,2,1)))</f>
        <v xml:space="preserve"> </v>
      </c>
      <c r="HW7" s="21"/>
      <c r="HX7" s="76">
        <f t="shared" ca="1" si="74"/>
        <v>42408.083343333332</v>
      </c>
      <c r="HY7" s="20" t="str">
        <f ca="1">IF(HX7&lt;'Time Breakdown'!$A$9,"",IF(VLOOKUP(HX7,'Time Breakdown'!$A$9:$E$655,2,1)=VLOOKUP(HX6,'Time Breakdown'!$A$9:$E$655,2,1)," ",VLOOKUP(HX7,'Time Breakdown'!$A$9:$E$655,2,1)))</f>
        <v xml:space="preserve"> </v>
      </c>
      <c r="HZ7" s="21"/>
      <c r="IA7" s="76">
        <f t="shared" ca="1" si="75"/>
        <v>42409.083343333332</v>
      </c>
      <c r="IB7" s="20" t="str">
        <f ca="1">IF(IA7&lt;'Time Breakdown'!$A$9,"",IF(VLOOKUP(IA7,'Time Breakdown'!$A$9:$E$655,2,1)=VLOOKUP(IA6,'Time Breakdown'!$A$9:$E$655,2,1)," ",VLOOKUP(IA7,'Time Breakdown'!$A$9:$E$655,2,1)))</f>
        <v xml:space="preserve"> </v>
      </c>
      <c r="IC7" s="21"/>
      <c r="ID7" s="76">
        <f t="shared" ca="1" si="76"/>
        <v>42410.083343333332</v>
      </c>
      <c r="IE7" s="20" t="str">
        <f ca="1">IF(ID7&lt;'Time Breakdown'!$A$9,"",IF(VLOOKUP(ID7,'Time Breakdown'!$A$9:$E$655,2,1)=VLOOKUP(ID6,'Time Breakdown'!$A$9:$E$655,2,1)," ",VLOOKUP(ID7,'Time Breakdown'!$A$9:$E$655,2,1)))</f>
        <v xml:space="preserve"> </v>
      </c>
      <c r="IF7" s="21"/>
      <c r="IG7" s="76">
        <f t="shared" ca="1" si="77"/>
        <v>42411.083343333332</v>
      </c>
      <c r="IH7" s="20" t="str">
        <f ca="1">IF(IG7&lt;'Time Breakdown'!$A$9,"",IF(VLOOKUP(IG7,'Time Breakdown'!$A$9:$E$655,2,1)=VLOOKUP(IG6,'Time Breakdown'!$A$9:$E$655,2,1)," ",VLOOKUP(IG7,'Time Breakdown'!$A$9:$E$655,2,1)))</f>
        <v xml:space="preserve"> </v>
      </c>
      <c r="II7" s="21"/>
      <c r="IJ7" s="76">
        <f t="shared" ca="1" si="78"/>
        <v>42412.083343333332</v>
      </c>
      <c r="IK7" s="20" t="str">
        <f ca="1">IF(IJ7&lt;'Time Breakdown'!$A$9,"",IF(VLOOKUP(IJ7,'Time Breakdown'!$A$9:$E$655,2,1)=VLOOKUP(IJ6,'Time Breakdown'!$A$9:$E$655,2,1)," ",VLOOKUP(IJ7,'Time Breakdown'!$A$9:$E$655,2,1)))</f>
        <v xml:space="preserve"> </v>
      </c>
      <c r="IL7" s="21"/>
      <c r="IM7" s="76">
        <f t="shared" ca="1" si="79"/>
        <v>42413.083343333332</v>
      </c>
      <c r="IN7" s="20" t="str">
        <f ca="1">IF(IM7&lt;'Time Breakdown'!$A$9,"",IF(VLOOKUP(IM7,'Time Breakdown'!$A$9:$E$655,2,1)=VLOOKUP(IM6,'Time Breakdown'!$A$9:$E$655,2,1)," ",VLOOKUP(IM7,'Time Breakdown'!$A$9:$E$655,2,1)))</f>
        <v xml:space="preserve"> </v>
      </c>
      <c r="IO7" s="21"/>
      <c r="IP7" s="76">
        <f t="shared" ca="1" si="80"/>
        <v>42414.083343333332</v>
      </c>
      <c r="IQ7" s="20" t="str">
        <f ca="1">IF(IP7&lt;'Time Breakdown'!$A$9,"",IF(VLOOKUP(IP7,'Time Breakdown'!$A$9:$E$655,2,1)=VLOOKUP(IP6,'Time Breakdown'!$A$9:$E$655,2,1)," ",VLOOKUP(IP7,'Time Breakdown'!$A$9:$E$655,2,1)))</f>
        <v xml:space="preserve"> </v>
      </c>
      <c r="IR7" s="21"/>
      <c r="IS7" s="76">
        <f t="shared" ca="1" si="81"/>
        <v>42415.083343333332</v>
      </c>
      <c r="IT7" s="20" t="str">
        <f ca="1">IF(IS7&lt;'Time Breakdown'!$A$9,"",IF(VLOOKUP(IS7,'Time Breakdown'!$A$9:$E$655,2,1)=VLOOKUP(IS6,'Time Breakdown'!$A$9:$E$655,2,1)," ",VLOOKUP(IS7,'Time Breakdown'!$A$9:$E$655,2,1)))</f>
        <v xml:space="preserve"> </v>
      </c>
      <c r="IU7" s="21"/>
    </row>
    <row r="8" spans="1:255" ht="15" customHeight="1">
      <c r="A8" s="76">
        <f t="shared" ca="1" si="82"/>
        <v>42331.125009999996</v>
      </c>
      <c r="B8" s="20" t="str">
        <f ca="1">IF(A8&lt;'Time Breakdown'!$A$9,"",IF(VLOOKUP(A8,'Time Breakdown'!$A$9:$E$655,2,1)=VLOOKUP(A7,'Time Breakdown'!$A$9:$E$655,2,1)," ",VLOOKUP(A8,'Time Breakdown'!$A$9:$E$655,2,1)))</f>
        <v xml:space="preserve"> </v>
      </c>
      <c r="C8" s="21"/>
      <c r="D8" s="76">
        <f t="shared" ca="1" si="83"/>
        <v>42332.125009999996</v>
      </c>
      <c r="E8" s="20" t="str">
        <f ca="1">IF(D8&lt;'Time Breakdown'!$A$9,"",IF(VLOOKUP(D8,'Time Breakdown'!$A$9:$E$655,2,1)=VLOOKUP(D7,'Time Breakdown'!$A$9:$E$655,2,1)," ",VLOOKUP(D8,'Time Breakdown'!$A$9:$E$655,2,1)))</f>
        <v xml:space="preserve"> </v>
      </c>
      <c r="F8" s="21"/>
      <c r="G8" s="76">
        <f t="shared" ca="1" si="84"/>
        <v>42333.125009999996</v>
      </c>
      <c r="H8" s="20" t="str">
        <f ca="1">IF(G8&lt;'Time Breakdown'!$A$9,"",IF(VLOOKUP(G8,'Time Breakdown'!$A$9:$E$655,2,1)=VLOOKUP(G7,'Time Breakdown'!$A$9:$E$655,2,1)," ",VLOOKUP(G8,'Time Breakdown'!$A$9:$E$655,2,1)))</f>
        <v xml:space="preserve"> </v>
      </c>
      <c r="I8" s="21"/>
      <c r="J8" s="76">
        <f t="shared" ca="1" si="0"/>
        <v>42334.125009999996</v>
      </c>
      <c r="K8" s="20" t="str">
        <f ca="1">IF(J8&lt;'Time Breakdown'!$A$9,"",IF(VLOOKUP(J8,'Time Breakdown'!$A$9:$E$655,2,1)=VLOOKUP(J7,'Time Breakdown'!$A$9:$E$655,2,1)," ",VLOOKUP(J8,'Time Breakdown'!$A$9:$E$655,2,1)))</f>
        <v xml:space="preserve"> </v>
      </c>
      <c r="L8" s="21"/>
      <c r="M8" s="76">
        <f t="shared" ca="1" si="1"/>
        <v>42335.125009999996</v>
      </c>
      <c r="N8" s="20" t="str">
        <f ca="1">IF(M8&lt;'Time Breakdown'!$A$9,"",IF(VLOOKUP(M8,'Time Breakdown'!$A$9:$E$655,2,1)=VLOOKUP(M7,'Time Breakdown'!$A$9:$E$655,2,1)," ",VLOOKUP(M8,'Time Breakdown'!$A$9:$E$655,2,1)))</f>
        <v xml:space="preserve"> </v>
      </c>
      <c r="O8" s="21"/>
      <c r="P8" s="76">
        <f t="shared" ca="1" si="2"/>
        <v>42336.125009999996</v>
      </c>
      <c r="Q8" s="20" t="str">
        <f ca="1">IF(P8&lt;'Time Breakdown'!$A$9,"",IF(VLOOKUP(P8,'Time Breakdown'!$A$9:$E$655,2,1)=VLOOKUP(P7,'Time Breakdown'!$A$9:$E$655,2,1)," ",VLOOKUP(P8,'Time Breakdown'!$A$9:$E$655,2,1)))</f>
        <v xml:space="preserve"> </v>
      </c>
      <c r="R8" s="21"/>
      <c r="S8" s="76">
        <f t="shared" ca="1" si="3"/>
        <v>42337.125009999996</v>
      </c>
      <c r="T8" s="20" t="str">
        <f ca="1">IF(S8&lt;'Time Breakdown'!$A$9,"",IF(VLOOKUP(S8,'Time Breakdown'!$A$9:$E$655,2,1)=VLOOKUP(S7,'Time Breakdown'!$A$9:$E$655,2,1)," ",VLOOKUP(S8,'Time Breakdown'!$A$9:$E$655,2,1)))</f>
        <v xml:space="preserve"> </v>
      </c>
      <c r="U8" s="21"/>
      <c r="V8" s="76">
        <f t="shared" ca="1" si="4"/>
        <v>42338.125009999996</v>
      </c>
      <c r="W8" s="20" t="str">
        <f ca="1">IF(V8&lt;'Time Breakdown'!$A$9,"",IF(VLOOKUP(V8,'Time Breakdown'!$A$9:$E$655,2,1)=VLOOKUP(V7,'Time Breakdown'!$A$9:$E$655,2,1)," ",VLOOKUP(V8,'Time Breakdown'!$A$9:$E$655,2,1)))</f>
        <v xml:space="preserve"> </v>
      </c>
      <c r="X8" s="21"/>
      <c r="Y8" s="76">
        <f t="shared" ca="1" si="5"/>
        <v>42339.125009999996</v>
      </c>
      <c r="Z8" s="20" t="str">
        <f ca="1">IF(Y8&lt;'Time Breakdown'!$A$9,"",IF(VLOOKUP(Y8,'Time Breakdown'!$A$9:$E$655,2,1)=VLOOKUP(Y7,'Time Breakdown'!$A$9:$E$655,2,1)," ",VLOOKUP(Y8,'Time Breakdown'!$A$9:$E$655,2,1)))</f>
        <v xml:space="preserve"> </v>
      </c>
      <c r="AA8" s="21"/>
      <c r="AB8" s="76">
        <f t="shared" ca="1" si="6"/>
        <v>42340.125009999996</v>
      </c>
      <c r="AC8" s="20" t="str">
        <f ca="1">IF(AB8&lt;'Time Breakdown'!$A$9,"",IF(VLOOKUP(AB8,'Time Breakdown'!$A$9:$E$655,2,1)=VLOOKUP(AB7,'Time Breakdown'!$A$9:$E$655,2,1)," ",VLOOKUP(AB8,'Time Breakdown'!$A$9:$E$655,2,1)))</f>
        <v xml:space="preserve"> </v>
      </c>
      <c r="AD8" s="21"/>
      <c r="AE8" s="76">
        <f t="shared" ca="1" si="7"/>
        <v>42341.125009999996</v>
      </c>
      <c r="AF8" s="20" t="str">
        <f ca="1">IF(AE8&lt;'Time Breakdown'!$A$9,"",IF(VLOOKUP(AE8,'Time Breakdown'!$A$9:$E$655,2,1)=VLOOKUP(AE7,'Time Breakdown'!$A$9:$E$655,2,1)," ",VLOOKUP(AE8,'Time Breakdown'!$A$9:$E$655,2,1)))</f>
        <v xml:space="preserve"> </v>
      </c>
      <c r="AG8" s="21"/>
      <c r="AH8" s="76">
        <f t="shared" ca="1" si="8"/>
        <v>42342.125009999996</v>
      </c>
      <c r="AI8" s="20" t="str">
        <f ca="1">IF(AH8&lt;'Time Breakdown'!$A$9,"",IF(VLOOKUP(AH8,'Time Breakdown'!$A$9:$E$655,2,1)=VLOOKUP(AH7,'Time Breakdown'!$A$9:$E$655,2,1)," ",VLOOKUP(AH8,'Time Breakdown'!$A$9:$E$655,2,1)))</f>
        <v xml:space="preserve"> </v>
      </c>
      <c r="AJ8" s="21"/>
      <c r="AK8" s="76">
        <f t="shared" ca="1" si="9"/>
        <v>42343.125009999996</v>
      </c>
      <c r="AL8" s="20" t="str">
        <f ca="1">IF(AK8&lt;'Time Breakdown'!$A$9,"",IF(VLOOKUP(AK8,'Time Breakdown'!$A$9:$E$655,2,1)=VLOOKUP(AK7,'Time Breakdown'!$A$9:$E$655,2,1)," ",VLOOKUP(AK8,'Time Breakdown'!$A$9:$E$655,2,1)))</f>
        <v xml:space="preserve"> </v>
      </c>
      <c r="AM8" s="21"/>
      <c r="AN8" s="76">
        <f t="shared" ca="1" si="10"/>
        <v>42344.125009999996</v>
      </c>
      <c r="AO8" s="20" t="str">
        <f ca="1">IF(AN8&lt;'Time Breakdown'!$A$9,"",IF(VLOOKUP(AN8,'Time Breakdown'!$A$9:$E$655,2,1)=VLOOKUP(AN7,'Time Breakdown'!$A$9:$E$655,2,1)," ",VLOOKUP(AN8,'Time Breakdown'!$A$9:$E$655,2,1)))</f>
        <v xml:space="preserve"> </v>
      </c>
      <c r="AP8" s="21"/>
      <c r="AQ8" s="76">
        <f t="shared" ca="1" si="11"/>
        <v>42345.125009999996</v>
      </c>
      <c r="AR8" s="20" t="str">
        <f ca="1">IF(AQ8&lt;'Time Breakdown'!$A$9,"",IF(VLOOKUP(AQ8,'Time Breakdown'!$A$9:$E$655,2,1)=VLOOKUP(AQ7,'Time Breakdown'!$A$9:$E$655,2,1)," ",VLOOKUP(AQ8,'Time Breakdown'!$A$9:$E$655,2,1)))</f>
        <v xml:space="preserve"> </v>
      </c>
      <c r="AS8" s="21"/>
      <c r="AT8" s="76">
        <f t="shared" ca="1" si="12"/>
        <v>42346.125009999996</v>
      </c>
      <c r="AU8" s="20" t="str">
        <f ca="1">IF(AT8&lt;'Time Breakdown'!$A$9,"",IF(VLOOKUP(AT8,'Time Breakdown'!$A$9:$E$655,2,1)=VLOOKUP(AT7,'Time Breakdown'!$A$9:$E$655,2,1)," ",VLOOKUP(AT8,'Time Breakdown'!$A$9:$E$655,2,1)))</f>
        <v xml:space="preserve"> </v>
      </c>
      <c r="AV8" s="21"/>
      <c r="AW8" s="76">
        <f t="shared" ca="1" si="13"/>
        <v>42347.125009999996</v>
      </c>
      <c r="AX8" s="20" t="str">
        <f ca="1">IF(AW8&lt;'Time Breakdown'!$A$9,"",IF(VLOOKUP(AW8,'Time Breakdown'!$A$9:$E$655,2,1)=VLOOKUP(AW7,'Time Breakdown'!$A$9:$E$655,2,1)," ",VLOOKUP(AW8,'Time Breakdown'!$A$9:$E$655,2,1)))</f>
        <v xml:space="preserve"> </v>
      </c>
      <c r="AY8" s="21"/>
      <c r="AZ8" s="76">
        <f t="shared" ca="1" si="14"/>
        <v>42348.125009999996</v>
      </c>
      <c r="BA8" s="20" t="str">
        <f ca="1">IF(AZ8&lt;'Time Breakdown'!$A$9,"",IF(VLOOKUP(AZ8,'Time Breakdown'!$A$9:$E$655,2,1)=VLOOKUP(AZ7,'Time Breakdown'!$A$9:$E$655,2,1)," ",VLOOKUP(AZ8,'Time Breakdown'!$A$9:$E$655,2,1)))</f>
        <v xml:space="preserve"> </v>
      </c>
      <c r="BB8" s="21"/>
      <c r="BC8" s="76">
        <f t="shared" ca="1" si="15"/>
        <v>42349.125009999996</v>
      </c>
      <c r="BD8" s="20" t="str">
        <f ca="1">IF(BC8&lt;'Time Breakdown'!$A$9,"",IF(VLOOKUP(BC8,'Time Breakdown'!$A$9:$E$655,2,1)=VLOOKUP(BC7,'Time Breakdown'!$A$9:$E$655,2,1)," ",VLOOKUP(BC8,'Time Breakdown'!$A$9:$E$655,2,1)))</f>
        <v xml:space="preserve"> </v>
      </c>
      <c r="BE8" s="21"/>
      <c r="BF8" s="76">
        <f t="shared" ca="1" si="16"/>
        <v>42350.125009999996</v>
      </c>
      <c r="BG8" s="20" t="str">
        <f ca="1">IF(BF8&lt;'Time Breakdown'!$A$9,"",IF(VLOOKUP(BF8,'Time Breakdown'!$A$9:$E$655,2,1)=VLOOKUP(BF7,'Time Breakdown'!$A$9:$E$655,2,1)," ",VLOOKUP(BF8,'Time Breakdown'!$A$9:$E$655,2,1)))</f>
        <v xml:space="preserve"> </v>
      </c>
      <c r="BH8" s="21"/>
      <c r="BI8" s="76">
        <f t="shared" ca="1" si="17"/>
        <v>42351.125009999996</v>
      </c>
      <c r="BJ8" s="20" t="str">
        <f ca="1">IF(BI8&lt;'Time Breakdown'!$A$9,"",IF(VLOOKUP(BI8,'Time Breakdown'!$A$9:$E$655,2,1)=VLOOKUP(BI7,'Time Breakdown'!$A$9:$E$655,2,1)," ",VLOOKUP(BI8,'Time Breakdown'!$A$9:$E$655,2,1)))</f>
        <v xml:space="preserve"> </v>
      </c>
      <c r="BK8" s="21"/>
      <c r="BL8" s="76">
        <f t="shared" ca="1" si="18"/>
        <v>42352.125009999996</v>
      </c>
      <c r="BM8" s="20" t="str">
        <f ca="1">IF(BL8&lt;'Time Breakdown'!$A$9,"",IF(VLOOKUP(BL8,'Time Breakdown'!$A$9:$E$655,2,1)=VLOOKUP(BL7,'Time Breakdown'!$A$9:$E$655,2,1)," ",VLOOKUP(BL8,'Time Breakdown'!$A$9:$E$655,2,1)))</f>
        <v xml:space="preserve"> </v>
      </c>
      <c r="BN8" s="21"/>
      <c r="BO8" s="76">
        <f t="shared" ca="1" si="19"/>
        <v>42353.125009999996</v>
      </c>
      <c r="BP8" s="20" t="str">
        <f ca="1">IF(BO8&lt;'Time Breakdown'!$A$9,"",IF(VLOOKUP(BO8,'Time Breakdown'!$A$9:$E$655,2,1)=VLOOKUP(BO7,'Time Breakdown'!$A$9:$E$655,2,1)," ",VLOOKUP(BO8,'Time Breakdown'!$A$9:$E$655,2,1)))</f>
        <v xml:space="preserve"> </v>
      </c>
      <c r="BQ8" s="21"/>
      <c r="BR8" s="76">
        <f t="shared" ca="1" si="20"/>
        <v>42354.125009999996</v>
      </c>
      <c r="BS8" s="20" t="str">
        <f ca="1">IF(BR8&lt;'Time Breakdown'!$A$9,"",IF(VLOOKUP(BR8,'Time Breakdown'!$A$9:$E$655,2,1)=VLOOKUP(BR7,'Time Breakdown'!$A$9:$E$655,2,1)," ",VLOOKUP(BR8,'Time Breakdown'!$A$9:$E$655,2,1)))</f>
        <v xml:space="preserve"> </v>
      </c>
      <c r="BT8" s="21"/>
      <c r="BU8" s="76">
        <f t="shared" ca="1" si="21"/>
        <v>42355.125009999996</v>
      </c>
      <c r="BV8" s="20" t="str">
        <f ca="1">IF(BU8&lt;'Time Breakdown'!$A$9,"",IF(VLOOKUP(BU8,'Time Breakdown'!$A$9:$E$655,2,1)=VLOOKUP(BU7,'Time Breakdown'!$A$9:$E$655,2,1)," ",VLOOKUP(BU8,'Time Breakdown'!$A$9:$E$655,2,1)))</f>
        <v xml:space="preserve"> </v>
      </c>
      <c r="BW8" s="21"/>
      <c r="BX8" s="76">
        <f t="shared" ca="1" si="22"/>
        <v>42356.125009999996</v>
      </c>
      <c r="BY8" s="20" t="str">
        <f ca="1">IF(BX8&lt;'Time Breakdown'!$A$9,"",IF(VLOOKUP(BX8,'Time Breakdown'!$A$9:$E$655,2,1)=VLOOKUP(BX7,'Time Breakdown'!$A$9:$E$655,2,1)," ",VLOOKUP(BX8,'Time Breakdown'!$A$9:$E$655,2,1)))</f>
        <v xml:space="preserve"> </v>
      </c>
      <c r="BZ8" s="21"/>
      <c r="CA8" s="76">
        <f t="shared" ca="1" si="23"/>
        <v>42357.125009999996</v>
      </c>
      <c r="CB8" s="20" t="str">
        <f ca="1">IF(CA8&lt;'Time Breakdown'!$A$9,"",IF(VLOOKUP(CA8,'Time Breakdown'!$A$9:$E$655,2,1)=VLOOKUP(CA7,'Time Breakdown'!$A$9:$E$655,2,1)," ",VLOOKUP(CA8,'Time Breakdown'!$A$9:$E$655,2,1)))</f>
        <v xml:space="preserve"> </v>
      </c>
      <c r="CC8" s="21"/>
      <c r="CD8" s="76">
        <f t="shared" ca="1" si="24"/>
        <v>42358.125009999996</v>
      </c>
      <c r="CE8" s="20" t="str">
        <f ca="1">IF(CD8&lt;'Time Breakdown'!$A$9,"",IF(VLOOKUP(CD8,'Time Breakdown'!$A$9:$E$655,2,1)=VLOOKUP(CD7,'Time Breakdown'!$A$9:$E$655,2,1)," ",VLOOKUP(CD8,'Time Breakdown'!$A$9:$E$655,2,1)))</f>
        <v xml:space="preserve"> </v>
      </c>
      <c r="CF8" s="21"/>
      <c r="CG8" s="76">
        <f t="shared" ca="1" si="25"/>
        <v>42359.125009999996</v>
      </c>
      <c r="CH8" s="20" t="str">
        <f ca="1">IF(CG8&lt;'Time Breakdown'!$A$9,"",IF(VLOOKUP(CG8,'Time Breakdown'!$A$9:$E$655,2,1)=VLOOKUP(CG7,'Time Breakdown'!$A$9:$E$655,2,1)," ",VLOOKUP(CG8,'Time Breakdown'!$A$9:$E$655,2,1)))</f>
        <v xml:space="preserve"> </v>
      </c>
      <c r="CI8" s="21"/>
      <c r="CJ8" s="76">
        <f t="shared" ca="1" si="26"/>
        <v>42360.125009999996</v>
      </c>
      <c r="CK8" s="20" t="str">
        <f ca="1">IF(CJ8&lt;'Time Breakdown'!$A$9,"",IF(VLOOKUP(CJ8,'Time Breakdown'!$A$9:$E$655,2,1)=VLOOKUP(CJ7,'Time Breakdown'!$A$9:$E$655,2,1)," ",VLOOKUP(CJ8,'Time Breakdown'!$A$9:$E$655,2,1)))</f>
        <v xml:space="preserve"> </v>
      </c>
      <c r="CL8" s="21"/>
      <c r="CM8" s="76">
        <f t="shared" ca="1" si="27"/>
        <v>42361.125009999996</v>
      </c>
      <c r="CN8" s="20" t="str">
        <f ca="1">IF(CM8&lt;'Time Breakdown'!$A$9,"",IF(VLOOKUP(CM8,'Time Breakdown'!$A$9:$E$655,2,1)=VLOOKUP(CM7,'Time Breakdown'!$A$9:$E$655,2,1)," ",VLOOKUP(CM8,'Time Breakdown'!$A$9:$E$655,2,1)))</f>
        <v xml:space="preserve"> </v>
      </c>
      <c r="CO8" s="21"/>
      <c r="CP8" s="76">
        <f t="shared" ca="1" si="28"/>
        <v>42362.125009999996</v>
      </c>
      <c r="CQ8" s="20" t="str">
        <f ca="1">IF(CP8&lt;'Time Breakdown'!$A$9,"",IF(VLOOKUP(CP8,'Time Breakdown'!$A$9:$E$655,2,1)=VLOOKUP(CP7,'Time Breakdown'!$A$9:$E$655,2,1)," ",VLOOKUP(CP8,'Time Breakdown'!$A$9:$E$655,2,1)))</f>
        <v xml:space="preserve"> </v>
      </c>
      <c r="CR8" s="21"/>
      <c r="CS8" s="76">
        <f t="shared" ca="1" si="29"/>
        <v>42363.125009999996</v>
      </c>
      <c r="CT8" s="20" t="str">
        <f ca="1">IF(CS8&lt;'Time Breakdown'!$A$9,"",IF(VLOOKUP(CS8,'Time Breakdown'!$A$9:$E$655,2,1)=VLOOKUP(CS7,'Time Breakdown'!$A$9:$E$655,2,1)," ",VLOOKUP(CS8,'Time Breakdown'!$A$9:$E$655,2,1)))</f>
        <v xml:space="preserve"> </v>
      </c>
      <c r="CU8" s="21"/>
      <c r="CV8" s="76">
        <f t="shared" ca="1" si="30"/>
        <v>42364.125009999996</v>
      </c>
      <c r="CW8" s="20" t="str">
        <f ca="1">IF(CV8&lt;'Time Breakdown'!$A$9,"",IF(VLOOKUP(CV8,'Time Breakdown'!$A$9:$E$655,2,1)=VLOOKUP(CV7,'Time Breakdown'!$A$9:$E$655,2,1)," ",VLOOKUP(CV8,'Time Breakdown'!$A$9:$E$655,2,1)))</f>
        <v xml:space="preserve"> </v>
      </c>
      <c r="CX8" s="21"/>
      <c r="CY8" s="76">
        <f t="shared" ca="1" si="31"/>
        <v>42365.125009999996</v>
      </c>
      <c r="CZ8" s="20" t="str">
        <f ca="1">IF(CY8&lt;'Time Breakdown'!$A$9,"",IF(VLOOKUP(CY8,'Time Breakdown'!$A$9:$E$655,2,1)=VLOOKUP(CY7,'Time Breakdown'!$A$9:$E$655,2,1)," ",VLOOKUP(CY8,'Time Breakdown'!$A$9:$E$655,2,1)))</f>
        <v xml:space="preserve"> </v>
      </c>
      <c r="DA8" s="21"/>
      <c r="DB8" s="76">
        <f t="shared" ca="1" si="32"/>
        <v>42366.125009999996</v>
      </c>
      <c r="DC8" s="20" t="str">
        <f ca="1">IF(DB8&lt;'Time Breakdown'!$A$9,"",IF(VLOOKUP(DB8,'Time Breakdown'!$A$9:$E$655,2,1)=VLOOKUP(DB7,'Time Breakdown'!$A$9:$E$655,2,1)," ",VLOOKUP(DB8,'Time Breakdown'!$A$9:$E$655,2,1)))</f>
        <v xml:space="preserve"> </v>
      </c>
      <c r="DD8" s="21"/>
      <c r="DE8" s="76">
        <f t="shared" ca="1" si="33"/>
        <v>42367.125009999996</v>
      </c>
      <c r="DF8" s="20" t="str">
        <f ca="1">IF(DE8&lt;'Time Breakdown'!$A$9,"",IF(VLOOKUP(DE8,'Time Breakdown'!$A$9:$E$655,2,1)=VLOOKUP(DE7,'Time Breakdown'!$A$9:$E$655,2,1)," ",VLOOKUP(DE8,'Time Breakdown'!$A$9:$E$655,2,1)))</f>
        <v xml:space="preserve"> </v>
      </c>
      <c r="DG8" s="21"/>
      <c r="DH8" s="76">
        <f t="shared" ca="1" si="34"/>
        <v>42368.125009999996</v>
      </c>
      <c r="DI8" s="20" t="str">
        <f ca="1">IF(DH8&lt;'Time Breakdown'!$A$9,"",IF(VLOOKUP(DH8,'Time Breakdown'!$A$9:$E$655,2,1)=VLOOKUP(DH7,'Time Breakdown'!$A$9:$E$655,2,1)," ",VLOOKUP(DH8,'Time Breakdown'!$A$9:$E$655,2,1)))</f>
        <v xml:space="preserve"> </v>
      </c>
      <c r="DJ8" s="21"/>
      <c r="DK8" s="76">
        <f t="shared" ca="1" si="35"/>
        <v>42369.125009999996</v>
      </c>
      <c r="DL8" s="20" t="str">
        <f ca="1">IF(DK8&lt;'Time Breakdown'!$A$9,"",IF(VLOOKUP(DK8,'Time Breakdown'!$A$9:$E$655,2,1)=VLOOKUP(DK7,'Time Breakdown'!$A$9:$E$655,2,1)," ",VLOOKUP(DK8,'Time Breakdown'!$A$9:$E$655,2,1)))</f>
        <v xml:space="preserve"> </v>
      </c>
      <c r="DM8" s="21"/>
      <c r="DN8" s="76">
        <f t="shared" ca="1" si="36"/>
        <v>42370.125009999996</v>
      </c>
      <c r="DO8" s="20" t="str">
        <f ca="1">IF(DN8&lt;'Time Breakdown'!$A$9,"",IF(VLOOKUP(DN8,'Time Breakdown'!$A$9:$E$655,2,1)=VLOOKUP(DN7,'Time Breakdown'!$A$9:$E$655,2,1)," ",VLOOKUP(DN8,'Time Breakdown'!$A$9:$E$655,2,1)))</f>
        <v xml:space="preserve"> </v>
      </c>
      <c r="DP8" s="21"/>
      <c r="DQ8" s="76">
        <f t="shared" ca="1" si="37"/>
        <v>42371.125009999996</v>
      </c>
      <c r="DR8" s="20" t="str">
        <f ca="1">IF(DQ8&lt;'Time Breakdown'!$A$9,"",IF(VLOOKUP(DQ8,'Time Breakdown'!$A$9:$E$655,2,1)=VLOOKUP(DQ7,'Time Breakdown'!$A$9:$E$655,2,1)," ",VLOOKUP(DQ8,'Time Breakdown'!$A$9:$E$655,2,1)))</f>
        <v xml:space="preserve"> </v>
      </c>
      <c r="DS8" s="21"/>
      <c r="DT8" s="76">
        <f t="shared" ca="1" si="38"/>
        <v>42372.125009999996</v>
      </c>
      <c r="DU8" s="20" t="str">
        <f ca="1">IF(DT8&lt;'Time Breakdown'!$A$9,"",IF(VLOOKUP(DT8,'Time Breakdown'!$A$9:$E$655,2,1)=VLOOKUP(DT7,'Time Breakdown'!$A$9:$E$655,2,1)," ",VLOOKUP(DT8,'Time Breakdown'!$A$9:$E$655,2,1)))</f>
        <v xml:space="preserve"> </v>
      </c>
      <c r="DV8" s="21"/>
      <c r="DW8" s="76">
        <f t="shared" ca="1" si="39"/>
        <v>42373.125009999996</v>
      </c>
      <c r="DX8" s="20" t="str">
        <f ca="1">IF(DW8&lt;'Time Breakdown'!$A$9,"",IF(VLOOKUP(DW8,'Time Breakdown'!$A$9:$E$655,2,1)=VLOOKUP(DW7,'Time Breakdown'!$A$9:$E$655,2,1)," ",VLOOKUP(DW8,'Time Breakdown'!$A$9:$E$655,2,1)))</f>
        <v xml:space="preserve"> </v>
      </c>
      <c r="DY8" s="21"/>
      <c r="DZ8" s="76">
        <f t="shared" ca="1" si="40"/>
        <v>42374.125009999996</v>
      </c>
      <c r="EA8" s="20" t="str">
        <f ca="1">IF(DZ8&lt;'Time Breakdown'!$A$9,"",IF(VLOOKUP(DZ8,'Time Breakdown'!$A$9:$E$655,2,1)=VLOOKUP(DZ7,'Time Breakdown'!$A$9:$E$655,2,1)," ",VLOOKUP(DZ8,'Time Breakdown'!$A$9:$E$655,2,1)))</f>
        <v xml:space="preserve"> </v>
      </c>
      <c r="EB8" s="21"/>
      <c r="EC8" s="76">
        <f t="shared" ca="1" si="41"/>
        <v>42375.125009999996</v>
      </c>
      <c r="ED8" s="20" t="str">
        <f ca="1">IF(EC8&lt;'Time Breakdown'!$A$9,"",IF(VLOOKUP(EC8,'Time Breakdown'!$A$9:$E$655,2,1)=VLOOKUP(EC7,'Time Breakdown'!$A$9:$E$655,2,1)," ",VLOOKUP(EC8,'Time Breakdown'!$A$9:$E$655,2,1)))</f>
        <v xml:space="preserve"> </v>
      </c>
      <c r="EE8" s="21"/>
      <c r="EF8" s="76">
        <f t="shared" ca="1" si="42"/>
        <v>42376.125009999996</v>
      </c>
      <c r="EG8" s="20" t="str">
        <f ca="1">IF(EF8&lt;'Time Breakdown'!$A$9,"",IF(VLOOKUP(EF8,'Time Breakdown'!$A$9:$E$655,2,1)=VLOOKUP(EF7,'Time Breakdown'!$A$9:$E$655,2,1)," ",VLOOKUP(EF8,'Time Breakdown'!$A$9:$E$655,2,1)))</f>
        <v xml:space="preserve"> </v>
      </c>
      <c r="EH8" s="21"/>
      <c r="EI8" s="76">
        <f t="shared" ca="1" si="43"/>
        <v>42377.125009999996</v>
      </c>
      <c r="EJ8" s="20" t="str">
        <f ca="1">IF(EI8&lt;'Time Breakdown'!$A$9,"",IF(VLOOKUP(EI8,'Time Breakdown'!$A$9:$E$655,2,1)=VLOOKUP(EI7,'Time Breakdown'!$A$9:$E$655,2,1)," ",VLOOKUP(EI8,'Time Breakdown'!$A$9:$E$655,2,1)))</f>
        <v xml:space="preserve"> </v>
      </c>
      <c r="EK8" s="21"/>
      <c r="EL8" s="76">
        <f t="shared" ca="1" si="44"/>
        <v>42378.125009999996</v>
      </c>
      <c r="EM8" s="20" t="str">
        <f ca="1">IF(EL8&lt;'Time Breakdown'!$A$9,"",IF(VLOOKUP(EL8,'Time Breakdown'!$A$9:$E$655,2,1)=VLOOKUP(EL7,'Time Breakdown'!$A$9:$E$655,2,1)," ",VLOOKUP(EL8,'Time Breakdown'!$A$9:$E$655,2,1)))</f>
        <v xml:space="preserve"> </v>
      </c>
      <c r="EN8" s="21"/>
      <c r="EO8" s="76">
        <f t="shared" ca="1" si="45"/>
        <v>42379.125009999996</v>
      </c>
      <c r="EP8" s="20" t="str">
        <f ca="1">IF(EO8&lt;'Time Breakdown'!$A$9,"",IF(VLOOKUP(EO8,'Time Breakdown'!$A$9:$E$655,2,1)=VLOOKUP(EO7,'Time Breakdown'!$A$9:$E$655,2,1)," ",VLOOKUP(EO8,'Time Breakdown'!$A$9:$E$655,2,1)))</f>
        <v xml:space="preserve"> </v>
      </c>
      <c r="EQ8" s="21"/>
      <c r="ER8" s="76">
        <f t="shared" ca="1" si="46"/>
        <v>42380.125009999996</v>
      </c>
      <c r="ES8" s="20" t="str">
        <f ca="1">IF(ER8&lt;'Time Breakdown'!$A$9,"",IF(VLOOKUP(ER8,'Time Breakdown'!$A$9:$E$655,2,1)=VLOOKUP(ER7,'Time Breakdown'!$A$9:$E$655,2,1)," ",VLOOKUP(ER8,'Time Breakdown'!$A$9:$E$655,2,1)))</f>
        <v xml:space="preserve"> </v>
      </c>
      <c r="ET8" s="21"/>
      <c r="EU8" s="76">
        <f t="shared" ca="1" si="47"/>
        <v>42381.125009999996</v>
      </c>
      <c r="EV8" s="20" t="str">
        <f ca="1">IF(EU8&lt;'Time Breakdown'!$A$9,"",IF(VLOOKUP(EU8,'Time Breakdown'!$A$9:$E$655,2,1)=VLOOKUP(EU7,'Time Breakdown'!$A$9:$E$655,2,1)," ",VLOOKUP(EU8,'Time Breakdown'!$A$9:$E$655,2,1)))</f>
        <v xml:space="preserve"> </v>
      </c>
      <c r="EW8" s="21"/>
      <c r="EX8" s="76">
        <f t="shared" ca="1" si="48"/>
        <v>42382.125009999996</v>
      </c>
      <c r="EY8" s="20" t="str">
        <f ca="1">IF(EX8&lt;'Time Breakdown'!$A$9,"",IF(VLOOKUP(EX8,'Time Breakdown'!$A$9:$E$655,2,1)=VLOOKUP(EX7,'Time Breakdown'!$A$9:$E$655,2,1)," ",VLOOKUP(EX8,'Time Breakdown'!$A$9:$E$655,2,1)))</f>
        <v xml:space="preserve"> </v>
      </c>
      <c r="EZ8" s="21"/>
      <c r="FA8" s="76">
        <f t="shared" ca="1" si="49"/>
        <v>42383.125009999996</v>
      </c>
      <c r="FB8" s="20" t="str">
        <f ca="1">IF(FA8&lt;'Time Breakdown'!$A$9,"",IF(VLOOKUP(FA8,'Time Breakdown'!$A$9:$E$655,2,1)=VLOOKUP(FA7,'Time Breakdown'!$A$9:$E$655,2,1)," ",VLOOKUP(FA8,'Time Breakdown'!$A$9:$E$655,2,1)))</f>
        <v xml:space="preserve"> </v>
      </c>
      <c r="FC8" s="21"/>
      <c r="FD8" s="76">
        <f t="shared" ca="1" si="50"/>
        <v>42384.125009999996</v>
      </c>
      <c r="FE8" s="20" t="str">
        <f ca="1">IF(FD8&lt;'Time Breakdown'!$A$9,"",IF(VLOOKUP(FD8,'Time Breakdown'!$A$9:$E$655,2,1)=VLOOKUP(FD7,'Time Breakdown'!$A$9:$E$655,2,1)," ",VLOOKUP(FD8,'Time Breakdown'!$A$9:$E$655,2,1)))</f>
        <v xml:space="preserve"> </v>
      </c>
      <c r="FF8" s="21"/>
      <c r="FG8" s="76">
        <f t="shared" ca="1" si="51"/>
        <v>42385.125009999996</v>
      </c>
      <c r="FH8" s="20" t="str">
        <f ca="1">IF(FG8&lt;'Time Breakdown'!$A$9,"",IF(VLOOKUP(FG8,'Time Breakdown'!$A$9:$E$655,2,1)=VLOOKUP(FG7,'Time Breakdown'!$A$9:$E$655,2,1)," ",VLOOKUP(FG8,'Time Breakdown'!$A$9:$E$655,2,1)))</f>
        <v xml:space="preserve"> </v>
      </c>
      <c r="FI8" s="21"/>
      <c r="FJ8" s="76">
        <f t="shared" ca="1" si="52"/>
        <v>42386.125009999996</v>
      </c>
      <c r="FK8" s="20" t="str">
        <f ca="1">IF(FJ8&lt;'Time Breakdown'!$A$9,"",IF(VLOOKUP(FJ8,'Time Breakdown'!$A$9:$E$655,2,1)=VLOOKUP(FJ7,'Time Breakdown'!$A$9:$E$655,2,1)," ",VLOOKUP(FJ8,'Time Breakdown'!$A$9:$E$655,2,1)))</f>
        <v xml:space="preserve"> </v>
      </c>
      <c r="FL8" s="21"/>
      <c r="FM8" s="76">
        <f t="shared" ca="1" si="53"/>
        <v>42387.125009999996</v>
      </c>
      <c r="FN8" s="20" t="str">
        <f ca="1">IF(FM8&lt;'Time Breakdown'!$A$9,"",IF(VLOOKUP(FM8,'Time Breakdown'!$A$9:$E$655,2,1)=VLOOKUP(FM7,'Time Breakdown'!$A$9:$E$655,2,1)," ",VLOOKUP(FM8,'Time Breakdown'!$A$9:$E$655,2,1)))</f>
        <v xml:space="preserve"> </v>
      </c>
      <c r="FO8" s="21"/>
      <c r="FP8" s="76">
        <f t="shared" ca="1" si="54"/>
        <v>42388.125009999996</v>
      </c>
      <c r="FQ8" s="20" t="str">
        <f ca="1">IF(FP8&lt;'Time Breakdown'!$A$9,"",IF(VLOOKUP(FP8,'Time Breakdown'!$A$9:$E$655,2,1)=VLOOKUP(FP7,'Time Breakdown'!$A$9:$E$655,2,1)," ",VLOOKUP(FP8,'Time Breakdown'!$A$9:$E$655,2,1)))</f>
        <v xml:space="preserve"> </v>
      </c>
      <c r="FR8" s="21"/>
      <c r="FS8" s="76">
        <f t="shared" ca="1" si="55"/>
        <v>42389.125009999996</v>
      </c>
      <c r="FT8" s="20" t="str">
        <f ca="1">IF(FS8&lt;'Time Breakdown'!$A$9,"",IF(VLOOKUP(FS8,'Time Breakdown'!$A$9:$E$655,2,1)=VLOOKUP(FS7,'Time Breakdown'!$A$9:$E$655,2,1)," ",VLOOKUP(FS8,'Time Breakdown'!$A$9:$E$655,2,1)))</f>
        <v xml:space="preserve"> </v>
      </c>
      <c r="FU8" s="21"/>
      <c r="FV8" s="76">
        <f t="shared" ca="1" si="56"/>
        <v>42390.125009999996</v>
      </c>
      <c r="FW8" s="20" t="str">
        <f ca="1">IF(FV8&lt;'Time Breakdown'!$A$9,"",IF(VLOOKUP(FV8,'Time Breakdown'!$A$9:$E$655,2,1)=VLOOKUP(FV7,'Time Breakdown'!$A$9:$E$655,2,1)," ",VLOOKUP(FV8,'Time Breakdown'!$A$9:$E$655,2,1)))</f>
        <v xml:space="preserve"> </v>
      </c>
      <c r="FX8" s="21"/>
      <c r="FY8" s="76">
        <f t="shared" ca="1" si="57"/>
        <v>42391.125009999996</v>
      </c>
      <c r="FZ8" s="20" t="str">
        <f ca="1">IF(FY8&lt;'Time Breakdown'!$A$9,"",IF(VLOOKUP(FY8,'Time Breakdown'!$A$9:$E$655,2,1)=VLOOKUP(FY7,'Time Breakdown'!$A$9:$E$655,2,1)," ",VLOOKUP(FY8,'Time Breakdown'!$A$9:$E$655,2,1)))</f>
        <v xml:space="preserve"> </v>
      </c>
      <c r="GA8" s="21"/>
      <c r="GB8" s="76">
        <f t="shared" ca="1" si="58"/>
        <v>42392.125009999996</v>
      </c>
      <c r="GC8" s="20" t="str">
        <f ca="1">IF(GB8&lt;'Time Breakdown'!$A$9,"",IF(VLOOKUP(GB8,'Time Breakdown'!$A$9:$E$655,2,1)=VLOOKUP(GB7,'Time Breakdown'!$A$9:$E$655,2,1)," ",VLOOKUP(GB8,'Time Breakdown'!$A$9:$E$655,2,1)))</f>
        <v xml:space="preserve"> </v>
      </c>
      <c r="GD8" s="21"/>
      <c r="GE8" s="76">
        <f t="shared" ca="1" si="59"/>
        <v>42393.125009999996</v>
      </c>
      <c r="GF8" s="20" t="str">
        <f ca="1">IF(GE8&lt;'Time Breakdown'!$A$9,"",IF(VLOOKUP(GE8,'Time Breakdown'!$A$9:$E$655,2,1)=VLOOKUP(GE7,'Time Breakdown'!$A$9:$E$655,2,1)," ",VLOOKUP(GE8,'Time Breakdown'!$A$9:$E$655,2,1)))</f>
        <v xml:space="preserve"> </v>
      </c>
      <c r="GG8" s="21"/>
      <c r="GH8" s="76">
        <f t="shared" ca="1" si="60"/>
        <v>42394.125009999996</v>
      </c>
      <c r="GI8" s="20" t="str">
        <f ca="1">IF(GH8&lt;'Time Breakdown'!$A$9,"",IF(VLOOKUP(GH8,'Time Breakdown'!$A$9:$E$655,2,1)=VLOOKUP(GH7,'Time Breakdown'!$A$9:$E$655,2,1)," ",VLOOKUP(GH8,'Time Breakdown'!$A$9:$E$655,2,1)))</f>
        <v xml:space="preserve"> </v>
      </c>
      <c r="GJ8" s="21"/>
      <c r="GK8" s="76">
        <f t="shared" ca="1" si="61"/>
        <v>42395.125009999996</v>
      </c>
      <c r="GL8" s="20" t="str">
        <f ca="1">IF(GK8&lt;'Time Breakdown'!$A$9,"",IF(VLOOKUP(GK8,'Time Breakdown'!$A$9:$E$655,2,1)=VLOOKUP(GK7,'Time Breakdown'!$A$9:$E$655,2,1)," ",VLOOKUP(GK8,'Time Breakdown'!$A$9:$E$655,2,1)))</f>
        <v xml:space="preserve"> </v>
      </c>
      <c r="GM8" s="21"/>
      <c r="GN8" s="76">
        <f t="shared" ca="1" si="62"/>
        <v>42396.125009999996</v>
      </c>
      <c r="GO8" s="20" t="str">
        <f ca="1">IF(GN8&lt;'Time Breakdown'!$A$9,"",IF(VLOOKUP(GN8,'Time Breakdown'!$A$9:$E$655,2,1)=VLOOKUP(GN7,'Time Breakdown'!$A$9:$E$655,2,1)," ",VLOOKUP(GN8,'Time Breakdown'!$A$9:$E$655,2,1)))</f>
        <v xml:space="preserve"> </v>
      </c>
      <c r="GP8" s="21"/>
      <c r="GQ8" s="76">
        <f t="shared" ca="1" si="63"/>
        <v>42397.125009999996</v>
      </c>
      <c r="GR8" s="20" t="str">
        <f ca="1">IF(GQ8&lt;'Time Breakdown'!$A$9,"",IF(VLOOKUP(GQ8,'Time Breakdown'!$A$9:$E$655,2,1)=VLOOKUP(GQ7,'Time Breakdown'!$A$9:$E$655,2,1)," ",VLOOKUP(GQ8,'Time Breakdown'!$A$9:$E$655,2,1)))</f>
        <v xml:space="preserve"> </v>
      </c>
      <c r="GS8" s="21"/>
      <c r="GT8" s="76">
        <f t="shared" ca="1" si="64"/>
        <v>42398.125009999996</v>
      </c>
      <c r="GU8" s="20" t="str">
        <f ca="1">IF(GT8&lt;'Time Breakdown'!$A$9,"",IF(VLOOKUP(GT8,'Time Breakdown'!$A$9:$E$655,2,1)=VLOOKUP(GT7,'Time Breakdown'!$A$9:$E$655,2,1)," ",VLOOKUP(GT8,'Time Breakdown'!$A$9:$E$655,2,1)))</f>
        <v xml:space="preserve"> </v>
      </c>
      <c r="GV8" s="21"/>
      <c r="GW8" s="76">
        <f t="shared" ca="1" si="65"/>
        <v>42399.125009999996</v>
      </c>
      <c r="GX8" s="20" t="str">
        <f ca="1">IF(GW8&lt;'Time Breakdown'!$A$9,"",IF(VLOOKUP(GW8,'Time Breakdown'!$A$9:$E$655,2,1)=VLOOKUP(GW7,'Time Breakdown'!$A$9:$E$655,2,1)," ",VLOOKUP(GW8,'Time Breakdown'!$A$9:$E$655,2,1)))</f>
        <v xml:space="preserve"> </v>
      </c>
      <c r="GY8" s="21"/>
      <c r="GZ8" s="76">
        <f t="shared" ca="1" si="66"/>
        <v>42400.125009999996</v>
      </c>
      <c r="HA8" s="20" t="str">
        <f ca="1">IF(GZ8&lt;'Time Breakdown'!$A$9,"",IF(VLOOKUP(GZ8,'Time Breakdown'!$A$9:$E$655,2,1)=VLOOKUP(GZ7,'Time Breakdown'!$A$9:$E$655,2,1)," ",VLOOKUP(GZ8,'Time Breakdown'!$A$9:$E$655,2,1)))</f>
        <v xml:space="preserve"> </v>
      </c>
      <c r="HB8" s="21"/>
      <c r="HC8" s="76">
        <f t="shared" ca="1" si="67"/>
        <v>42401.125009999996</v>
      </c>
      <c r="HD8" s="20" t="str">
        <f ca="1">IF(HC8&lt;'Time Breakdown'!$A$9,"",IF(VLOOKUP(HC8,'Time Breakdown'!$A$9:$E$655,2,1)=VLOOKUP(HC7,'Time Breakdown'!$A$9:$E$655,2,1)," ",VLOOKUP(HC8,'Time Breakdown'!$A$9:$E$655,2,1)))</f>
        <v xml:space="preserve"> </v>
      </c>
      <c r="HE8" s="21"/>
      <c r="HF8" s="76">
        <f t="shared" ca="1" si="68"/>
        <v>42402.125009999996</v>
      </c>
      <c r="HG8" s="20" t="str">
        <f ca="1">IF(HF8&lt;'Time Breakdown'!$A$9,"",IF(VLOOKUP(HF8,'Time Breakdown'!$A$9:$E$655,2,1)=VLOOKUP(HF7,'Time Breakdown'!$A$9:$E$655,2,1)," ",VLOOKUP(HF8,'Time Breakdown'!$A$9:$E$655,2,1)))</f>
        <v xml:space="preserve"> </v>
      </c>
      <c r="HH8" s="21"/>
      <c r="HI8" s="76">
        <f t="shared" ca="1" si="69"/>
        <v>42403.125009999996</v>
      </c>
      <c r="HJ8" s="20" t="str">
        <f ca="1">IF(HI8&lt;'Time Breakdown'!$A$9,"",IF(VLOOKUP(HI8,'Time Breakdown'!$A$9:$E$655,2,1)=VLOOKUP(HI7,'Time Breakdown'!$A$9:$E$655,2,1)," ",VLOOKUP(HI8,'Time Breakdown'!$A$9:$E$655,2,1)))</f>
        <v xml:space="preserve"> </v>
      </c>
      <c r="HK8" s="21"/>
      <c r="HL8" s="76">
        <f t="shared" ca="1" si="70"/>
        <v>42404.125009999996</v>
      </c>
      <c r="HM8" s="20" t="str">
        <f ca="1">IF(HL8&lt;'Time Breakdown'!$A$9,"",IF(VLOOKUP(HL8,'Time Breakdown'!$A$9:$E$655,2,1)=VLOOKUP(HL7,'Time Breakdown'!$A$9:$E$655,2,1)," ",VLOOKUP(HL8,'Time Breakdown'!$A$9:$E$655,2,1)))</f>
        <v xml:space="preserve"> </v>
      </c>
      <c r="HN8" s="21"/>
      <c r="HO8" s="76">
        <f t="shared" ca="1" si="71"/>
        <v>42405.125009999996</v>
      </c>
      <c r="HP8" s="20" t="str">
        <f ca="1">IF(HO8&lt;'Time Breakdown'!$A$9,"",IF(VLOOKUP(HO8,'Time Breakdown'!$A$9:$E$655,2,1)=VLOOKUP(HO7,'Time Breakdown'!$A$9:$E$655,2,1)," ",VLOOKUP(HO8,'Time Breakdown'!$A$9:$E$655,2,1)))</f>
        <v xml:space="preserve"> </v>
      </c>
      <c r="HQ8" s="21"/>
      <c r="HR8" s="76">
        <f t="shared" ca="1" si="72"/>
        <v>42406.125009999996</v>
      </c>
      <c r="HS8" s="20" t="str">
        <f ca="1">IF(HR8&lt;'Time Breakdown'!$A$9,"",IF(VLOOKUP(HR8,'Time Breakdown'!$A$9:$E$655,2,1)=VLOOKUP(HR7,'Time Breakdown'!$A$9:$E$655,2,1)," ",VLOOKUP(HR8,'Time Breakdown'!$A$9:$E$655,2,1)))</f>
        <v xml:space="preserve"> </v>
      </c>
      <c r="HT8" s="21"/>
      <c r="HU8" s="76">
        <f t="shared" ca="1" si="73"/>
        <v>42407.125009999996</v>
      </c>
      <c r="HV8" s="20" t="str">
        <f ca="1">IF(HU8&lt;'Time Breakdown'!$A$9,"",IF(VLOOKUP(HU8,'Time Breakdown'!$A$9:$E$655,2,1)=VLOOKUP(HU7,'Time Breakdown'!$A$9:$E$655,2,1)," ",VLOOKUP(HU8,'Time Breakdown'!$A$9:$E$655,2,1)))</f>
        <v xml:space="preserve"> </v>
      </c>
      <c r="HW8" s="21"/>
      <c r="HX8" s="76">
        <f t="shared" ca="1" si="74"/>
        <v>42408.125009999996</v>
      </c>
      <c r="HY8" s="20" t="str">
        <f ca="1">IF(HX8&lt;'Time Breakdown'!$A$9,"",IF(VLOOKUP(HX8,'Time Breakdown'!$A$9:$E$655,2,1)=VLOOKUP(HX7,'Time Breakdown'!$A$9:$E$655,2,1)," ",VLOOKUP(HX8,'Time Breakdown'!$A$9:$E$655,2,1)))</f>
        <v xml:space="preserve"> </v>
      </c>
      <c r="HZ8" s="21"/>
      <c r="IA8" s="76">
        <f t="shared" ca="1" si="75"/>
        <v>42409.125009999996</v>
      </c>
      <c r="IB8" s="20" t="str">
        <f ca="1">IF(IA8&lt;'Time Breakdown'!$A$9,"",IF(VLOOKUP(IA8,'Time Breakdown'!$A$9:$E$655,2,1)=VLOOKUP(IA7,'Time Breakdown'!$A$9:$E$655,2,1)," ",VLOOKUP(IA8,'Time Breakdown'!$A$9:$E$655,2,1)))</f>
        <v xml:space="preserve"> </v>
      </c>
      <c r="IC8" s="21"/>
      <c r="ID8" s="76">
        <f t="shared" ca="1" si="76"/>
        <v>42410.125009999996</v>
      </c>
      <c r="IE8" s="20" t="str">
        <f ca="1">IF(ID8&lt;'Time Breakdown'!$A$9,"",IF(VLOOKUP(ID8,'Time Breakdown'!$A$9:$E$655,2,1)=VLOOKUP(ID7,'Time Breakdown'!$A$9:$E$655,2,1)," ",VLOOKUP(ID8,'Time Breakdown'!$A$9:$E$655,2,1)))</f>
        <v xml:space="preserve"> </v>
      </c>
      <c r="IF8" s="21"/>
      <c r="IG8" s="76">
        <f t="shared" ca="1" si="77"/>
        <v>42411.125009999996</v>
      </c>
      <c r="IH8" s="20" t="str">
        <f ca="1">IF(IG8&lt;'Time Breakdown'!$A$9,"",IF(VLOOKUP(IG8,'Time Breakdown'!$A$9:$E$655,2,1)=VLOOKUP(IG7,'Time Breakdown'!$A$9:$E$655,2,1)," ",VLOOKUP(IG8,'Time Breakdown'!$A$9:$E$655,2,1)))</f>
        <v xml:space="preserve"> </v>
      </c>
      <c r="II8" s="21"/>
      <c r="IJ8" s="76">
        <f t="shared" ca="1" si="78"/>
        <v>42412.125009999996</v>
      </c>
      <c r="IK8" s="20" t="str">
        <f ca="1">IF(IJ8&lt;'Time Breakdown'!$A$9,"",IF(VLOOKUP(IJ8,'Time Breakdown'!$A$9:$E$655,2,1)=VLOOKUP(IJ7,'Time Breakdown'!$A$9:$E$655,2,1)," ",VLOOKUP(IJ8,'Time Breakdown'!$A$9:$E$655,2,1)))</f>
        <v xml:space="preserve"> </v>
      </c>
      <c r="IL8" s="21"/>
      <c r="IM8" s="76">
        <f t="shared" ca="1" si="79"/>
        <v>42413.125009999996</v>
      </c>
      <c r="IN8" s="20" t="str">
        <f ca="1">IF(IM8&lt;'Time Breakdown'!$A$9,"",IF(VLOOKUP(IM8,'Time Breakdown'!$A$9:$E$655,2,1)=VLOOKUP(IM7,'Time Breakdown'!$A$9:$E$655,2,1)," ",VLOOKUP(IM8,'Time Breakdown'!$A$9:$E$655,2,1)))</f>
        <v xml:space="preserve"> </v>
      </c>
      <c r="IO8" s="21"/>
      <c r="IP8" s="76">
        <f t="shared" ca="1" si="80"/>
        <v>42414.125009999996</v>
      </c>
      <c r="IQ8" s="20" t="str">
        <f ca="1">IF(IP8&lt;'Time Breakdown'!$A$9,"",IF(VLOOKUP(IP8,'Time Breakdown'!$A$9:$E$655,2,1)=VLOOKUP(IP7,'Time Breakdown'!$A$9:$E$655,2,1)," ",VLOOKUP(IP8,'Time Breakdown'!$A$9:$E$655,2,1)))</f>
        <v xml:space="preserve"> </v>
      </c>
      <c r="IR8" s="21"/>
      <c r="IS8" s="76">
        <f t="shared" ca="1" si="81"/>
        <v>42415.125009999996</v>
      </c>
      <c r="IT8" s="20" t="str">
        <f ca="1">IF(IS8&lt;'Time Breakdown'!$A$9,"",IF(VLOOKUP(IS8,'Time Breakdown'!$A$9:$E$655,2,1)=VLOOKUP(IS7,'Time Breakdown'!$A$9:$E$655,2,1)," ",VLOOKUP(IS8,'Time Breakdown'!$A$9:$E$655,2,1)))</f>
        <v xml:space="preserve"> </v>
      </c>
      <c r="IU8" s="21"/>
    </row>
    <row r="9" spans="1:255" ht="15" customHeight="1">
      <c r="A9" s="76">
        <f t="shared" ca="1" si="82"/>
        <v>42331.16667666666</v>
      </c>
      <c r="B9" s="20" t="str">
        <f ca="1">IF(A9&lt;'Time Breakdown'!$A$9,"",IF(VLOOKUP(A9,'Time Breakdown'!$A$9:$E$655,2,1)=VLOOKUP(A8,'Time Breakdown'!$A$9:$E$655,2,1)," ",VLOOKUP(A9,'Time Breakdown'!$A$9:$E$655,2,1)))</f>
        <v xml:space="preserve"> </v>
      </c>
      <c r="C9" s="23"/>
      <c r="D9" s="76">
        <f t="shared" ca="1" si="83"/>
        <v>42332.16667666666</v>
      </c>
      <c r="E9" s="20" t="str">
        <f ca="1">IF(D9&lt;'Time Breakdown'!$A$9,"",IF(VLOOKUP(D9,'Time Breakdown'!$A$9:$E$655,2,1)=VLOOKUP(D8,'Time Breakdown'!$A$9:$E$655,2,1)," ",VLOOKUP(D9,'Time Breakdown'!$A$9:$E$655,2,1)))</f>
        <v xml:space="preserve"> </v>
      </c>
      <c r="F9" s="23"/>
      <c r="G9" s="76">
        <f t="shared" ca="1" si="84"/>
        <v>42333.16667666666</v>
      </c>
      <c r="H9" s="20" t="str">
        <f ca="1">IF(G9&lt;'Time Breakdown'!$A$9,"",IF(VLOOKUP(G9,'Time Breakdown'!$A$9:$E$655,2,1)=VLOOKUP(G8,'Time Breakdown'!$A$9:$E$655,2,1)," ",VLOOKUP(G9,'Time Breakdown'!$A$9:$E$655,2,1)))</f>
        <v xml:space="preserve"> </v>
      </c>
      <c r="I9" s="23"/>
      <c r="J9" s="76">
        <f t="shared" ca="1" si="0"/>
        <v>42334.16667666666</v>
      </c>
      <c r="K9" s="20" t="str">
        <f ca="1">IF(J9&lt;'Time Breakdown'!$A$9,"",IF(VLOOKUP(J9,'Time Breakdown'!$A$9:$E$655,2,1)=VLOOKUP(J8,'Time Breakdown'!$A$9:$E$655,2,1)," ",VLOOKUP(J9,'Time Breakdown'!$A$9:$E$655,2,1)))</f>
        <v xml:space="preserve"> </v>
      </c>
      <c r="L9" s="23"/>
      <c r="M9" s="76">
        <f t="shared" ca="1" si="1"/>
        <v>42335.16667666666</v>
      </c>
      <c r="N9" s="20" t="str">
        <f ca="1">IF(M9&lt;'Time Breakdown'!$A$9,"",IF(VLOOKUP(M9,'Time Breakdown'!$A$9:$E$655,2,1)=VLOOKUP(M8,'Time Breakdown'!$A$9:$E$655,2,1)," ",VLOOKUP(M9,'Time Breakdown'!$A$9:$E$655,2,1)))</f>
        <v xml:space="preserve"> </v>
      </c>
      <c r="O9" s="23"/>
      <c r="P9" s="76">
        <f t="shared" ca="1" si="2"/>
        <v>42336.16667666666</v>
      </c>
      <c r="Q9" s="20" t="str">
        <f ca="1">IF(P9&lt;'Time Breakdown'!$A$9,"",IF(VLOOKUP(P9,'Time Breakdown'!$A$9:$E$655,2,1)=VLOOKUP(P8,'Time Breakdown'!$A$9:$E$655,2,1)," ",VLOOKUP(P9,'Time Breakdown'!$A$9:$E$655,2,1)))</f>
        <v xml:space="preserve"> </v>
      </c>
      <c r="R9" s="23"/>
      <c r="S9" s="76">
        <f t="shared" ca="1" si="3"/>
        <v>42337.16667666666</v>
      </c>
      <c r="T9" s="20" t="str">
        <f ca="1">IF(S9&lt;'Time Breakdown'!$A$9,"",IF(VLOOKUP(S9,'Time Breakdown'!$A$9:$E$655,2,1)=VLOOKUP(S8,'Time Breakdown'!$A$9:$E$655,2,1)," ",VLOOKUP(S9,'Time Breakdown'!$A$9:$E$655,2,1)))</f>
        <v xml:space="preserve"> </v>
      </c>
      <c r="U9" s="23"/>
      <c r="V9" s="76">
        <f t="shared" ca="1" si="4"/>
        <v>42338.16667666666</v>
      </c>
      <c r="W9" s="20" t="str">
        <f ca="1">IF(V9&lt;'Time Breakdown'!$A$9,"",IF(VLOOKUP(V9,'Time Breakdown'!$A$9:$E$655,2,1)=VLOOKUP(V8,'Time Breakdown'!$A$9:$E$655,2,1)," ",VLOOKUP(V9,'Time Breakdown'!$A$9:$E$655,2,1)))</f>
        <v xml:space="preserve"> </v>
      </c>
      <c r="X9" s="23"/>
      <c r="Y9" s="76">
        <f t="shared" ca="1" si="5"/>
        <v>42339.16667666666</v>
      </c>
      <c r="Z9" s="20" t="str">
        <f ca="1">IF(Y9&lt;'Time Breakdown'!$A$9,"",IF(VLOOKUP(Y9,'Time Breakdown'!$A$9:$E$655,2,1)=VLOOKUP(Y8,'Time Breakdown'!$A$9:$E$655,2,1)," ",VLOOKUP(Y9,'Time Breakdown'!$A$9:$E$655,2,1)))</f>
        <v xml:space="preserve"> </v>
      </c>
      <c r="AA9" s="23"/>
      <c r="AB9" s="76">
        <f t="shared" ca="1" si="6"/>
        <v>42340.16667666666</v>
      </c>
      <c r="AC9" s="20" t="str">
        <f ca="1">IF(AB9&lt;'Time Breakdown'!$A$9,"",IF(VLOOKUP(AB9,'Time Breakdown'!$A$9:$E$655,2,1)=VLOOKUP(AB8,'Time Breakdown'!$A$9:$E$655,2,1)," ",VLOOKUP(AB9,'Time Breakdown'!$A$9:$E$655,2,1)))</f>
        <v xml:space="preserve"> </v>
      </c>
      <c r="AD9" s="23"/>
      <c r="AE9" s="76">
        <f t="shared" ca="1" si="7"/>
        <v>42341.16667666666</v>
      </c>
      <c r="AF9" s="20" t="str">
        <f ca="1">IF(AE9&lt;'Time Breakdown'!$A$9,"",IF(VLOOKUP(AE9,'Time Breakdown'!$A$9:$E$655,2,1)=VLOOKUP(AE8,'Time Breakdown'!$A$9:$E$655,2,1)," ",VLOOKUP(AE9,'Time Breakdown'!$A$9:$E$655,2,1)))</f>
        <v xml:space="preserve"> </v>
      </c>
      <c r="AG9" s="23"/>
      <c r="AH9" s="76">
        <f t="shared" ca="1" si="8"/>
        <v>42342.16667666666</v>
      </c>
      <c r="AI9" s="20" t="str">
        <f ca="1">IF(AH9&lt;'Time Breakdown'!$A$9,"",IF(VLOOKUP(AH9,'Time Breakdown'!$A$9:$E$655,2,1)=VLOOKUP(AH8,'Time Breakdown'!$A$9:$E$655,2,1)," ",VLOOKUP(AH9,'Time Breakdown'!$A$9:$E$655,2,1)))</f>
        <v xml:space="preserve"> </v>
      </c>
      <c r="AJ9" s="23"/>
      <c r="AK9" s="76">
        <f t="shared" ca="1" si="9"/>
        <v>42343.16667666666</v>
      </c>
      <c r="AL9" s="20" t="str">
        <f ca="1">IF(AK9&lt;'Time Breakdown'!$A$9,"",IF(VLOOKUP(AK9,'Time Breakdown'!$A$9:$E$655,2,1)=VLOOKUP(AK8,'Time Breakdown'!$A$9:$E$655,2,1)," ",VLOOKUP(AK9,'Time Breakdown'!$A$9:$E$655,2,1)))</f>
        <v xml:space="preserve"> </v>
      </c>
      <c r="AM9" s="23"/>
      <c r="AN9" s="76">
        <f t="shared" ca="1" si="10"/>
        <v>42344.16667666666</v>
      </c>
      <c r="AO9" s="20" t="str">
        <f ca="1">IF(AN9&lt;'Time Breakdown'!$A$9,"",IF(VLOOKUP(AN9,'Time Breakdown'!$A$9:$E$655,2,1)=VLOOKUP(AN8,'Time Breakdown'!$A$9:$E$655,2,1)," ",VLOOKUP(AN9,'Time Breakdown'!$A$9:$E$655,2,1)))</f>
        <v xml:space="preserve"> </v>
      </c>
      <c r="AP9" s="23"/>
      <c r="AQ9" s="76">
        <f t="shared" ca="1" si="11"/>
        <v>42345.16667666666</v>
      </c>
      <c r="AR9" s="20" t="str">
        <f ca="1">IF(AQ9&lt;'Time Breakdown'!$A$9,"",IF(VLOOKUP(AQ9,'Time Breakdown'!$A$9:$E$655,2,1)=VLOOKUP(AQ8,'Time Breakdown'!$A$9:$E$655,2,1)," ",VLOOKUP(AQ9,'Time Breakdown'!$A$9:$E$655,2,1)))</f>
        <v xml:space="preserve"> </v>
      </c>
      <c r="AS9" s="23"/>
      <c r="AT9" s="76">
        <f t="shared" ca="1" si="12"/>
        <v>42346.16667666666</v>
      </c>
      <c r="AU9" s="20" t="str">
        <f ca="1">IF(AT9&lt;'Time Breakdown'!$A$9,"",IF(VLOOKUP(AT9,'Time Breakdown'!$A$9:$E$655,2,1)=VLOOKUP(AT8,'Time Breakdown'!$A$9:$E$655,2,1)," ",VLOOKUP(AT9,'Time Breakdown'!$A$9:$E$655,2,1)))</f>
        <v xml:space="preserve"> </v>
      </c>
      <c r="AV9" s="23"/>
      <c r="AW9" s="76">
        <f t="shared" ca="1" si="13"/>
        <v>42347.16667666666</v>
      </c>
      <c r="AX9" s="20" t="str">
        <f ca="1">IF(AW9&lt;'Time Breakdown'!$A$9,"",IF(VLOOKUP(AW9,'Time Breakdown'!$A$9:$E$655,2,1)=VLOOKUP(AW8,'Time Breakdown'!$A$9:$E$655,2,1)," ",VLOOKUP(AW9,'Time Breakdown'!$A$9:$E$655,2,1)))</f>
        <v xml:space="preserve"> </v>
      </c>
      <c r="AY9" s="23"/>
      <c r="AZ9" s="76">
        <f t="shared" ca="1" si="14"/>
        <v>42348.16667666666</v>
      </c>
      <c r="BA9" s="20" t="str">
        <f ca="1">IF(AZ9&lt;'Time Breakdown'!$A$9,"",IF(VLOOKUP(AZ9,'Time Breakdown'!$A$9:$E$655,2,1)=VLOOKUP(AZ8,'Time Breakdown'!$A$9:$E$655,2,1)," ",VLOOKUP(AZ9,'Time Breakdown'!$A$9:$E$655,2,1)))</f>
        <v xml:space="preserve"> </v>
      </c>
      <c r="BB9" s="21"/>
      <c r="BC9" s="76">
        <f t="shared" ca="1" si="15"/>
        <v>42349.16667666666</v>
      </c>
      <c r="BD9" s="20" t="str">
        <f ca="1">IF(BC9&lt;'Time Breakdown'!$A$9,"",IF(VLOOKUP(BC9,'Time Breakdown'!$A$9:$E$655,2,1)=VLOOKUP(BC8,'Time Breakdown'!$A$9:$E$655,2,1)," ",VLOOKUP(BC9,'Time Breakdown'!$A$9:$E$655,2,1)))</f>
        <v xml:space="preserve"> </v>
      </c>
      <c r="BE9" s="23"/>
      <c r="BF9" s="76">
        <f t="shared" ca="1" si="16"/>
        <v>42350.16667666666</v>
      </c>
      <c r="BG9" s="20" t="str">
        <f ca="1">IF(BF9&lt;'Time Breakdown'!$A$9,"",IF(VLOOKUP(BF9,'Time Breakdown'!$A$9:$E$655,2,1)=VLOOKUP(BF8,'Time Breakdown'!$A$9:$E$655,2,1)," ",VLOOKUP(BF9,'Time Breakdown'!$A$9:$E$655,2,1)))</f>
        <v xml:space="preserve"> </v>
      </c>
      <c r="BH9" s="23"/>
      <c r="BI9" s="76">
        <f t="shared" ca="1" si="17"/>
        <v>42351.16667666666</v>
      </c>
      <c r="BJ9" s="20" t="str">
        <f ca="1">IF(BI9&lt;'Time Breakdown'!$A$9,"",IF(VLOOKUP(BI9,'Time Breakdown'!$A$9:$E$655,2,1)=VLOOKUP(BI8,'Time Breakdown'!$A$9:$E$655,2,1)," ",VLOOKUP(BI9,'Time Breakdown'!$A$9:$E$655,2,1)))</f>
        <v xml:space="preserve"> </v>
      </c>
      <c r="BK9" s="23"/>
      <c r="BL9" s="76">
        <f t="shared" ca="1" si="18"/>
        <v>42352.16667666666</v>
      </c>
      <c r="BM9" s="20" t="str">
        <f ca="1">IF(BL9&lt;'Time Breakdown'!$A$9,"",IF(VLOOKUP(BL9,'Time Breakdown'!$A$9:$E$655,2,1)=VLOOKUP(BL8,'Time Breakdown'!$A$9:$E$655,2,1)," ",VLOOKUP(BL9,'Time Breakdown'!$A$9:$E$655,2,1)))</f>
        <v xml:space="preserve"> </v>
      </c>
      <c r="BN9" s="23"/>
      <c r="BO9" s="76">
        <f t="shared" ca="1" si="19"/>
        <v>42353.16667666666</v>
      </c>
      <c r="BP9" s="20" t="str">
        <f ca="1">IF(BO9&lt;'Time Breakdown'!$A$9,"",IF(VLOOKUP(BO9,'Time Breakdown'!$A$9:$E$655,2,1)=VLOOKUP(BO8,'Time Breakdown'!$A$9:$E$655,2,1)," ",VLOOKUP(BO9,'Time Breakdown'!$A$9:$E$655,2,1)))</f>
        <v xml:space="preserve"> </v>
      </c>
      <c r="BQ9" s="23"/>
      <c r="BR9" s="76">
        <f t="shared" ca="1" si="20"/>
        <v>42354.16667666666</v>
      </c>
      <c r="BS9" s="20" t="str">
        <f ca="1">IF(BR9&lt;'Time Breakdown'!$A$9,"",IF(VLOOKUP(BR9,'Time Breakdown'!$A$9:$E$655,2,1)=VLOOKUP(BR8,'Time Breakdown'!$A$9:$E$655,2,1)," ",VLOOKUP(BR9,'Time Breakdown'!$A$9:$E$655,2,1)))</f>
        <v xml:space="preserve"> </v>
      </c>
      <c r="BT9" s="23"/>
      <c r="BU9" s="76">
        <f t="shared" ca="1" si="21"/>
        <v>42355.16667666666</v>
      </c>
      <c r="BV9" s="20" t="str">
        <f ca="1">IF(BU9&lt;'Time Breakdown'!$A$9,"",IF(VLOOKUP(BU9,'Time Breakdown'!$A$9:$E$655,2,1)=VLOOKUP(BU8,'Time Breakdown'!$A$9:$E$655,2,1)," ",VLOOKUP(BU9,'Time Breakdown'!$A$9:$E$655,2,1)))</f>
        <v xml:space="preserve"> </v>
      </c>
      <c r="BW9" s="23"/>
      <c r="BX9" s="76">
        <f t="shared" ca="1" si="22"/>
        <v>42356.16667666666</v>
      </c>
      <c r="BY9" s="20" t="str">
        <f ca="1">IF(BX9&lt;'Time Breakdown'!$A$9,"",IF(VLOOKUP(BX9,'Time Breakdown'!$A$9:$E$655,2,1)=VLOOKUP(BX8,'Time Breakdown'!$A$9:$E$655,2,1)," ",VLOOKUP(BX9,'Time Breakdown'!$A$9:$E$655,2,1)))</f>
        <v xml:space="preserve"> </v>
      </c>
      <c r="BZ9" s="23"/>
      <c r="CA9" s="76">
        <f t="shared" ca="1" si="23"/>
        <v>42357.16667666666</v>
      </c>
      <c r="CB9" s="20" t="str">
        <f ca="1">IF(CA9&lt;'Time Breakdown'!$A$9,"",IF(VLOOKUP(CA9,'Time Breakdown'!$A$9:$E$655,2,1)=VLOOKUP(CA8,'Time Breakdown'!$A$9:$E$655,2,1)," ",VLOOKUP(CA9,'Time Breakdown'!$A$9:$E$655,2,1)))</f>
        <v xml:space="preserve"> </v>
      </c>
      <c r="CC9" s="23"/>
      <c r="CD9" s="76">
        <f t="shared" ca="1" si="24"/>
        <v>42358.16667666666</v>
      </c>
      <c r="CE9" s="20" t="str">
        <f ca="1">IF(CD9&lt;'Time Breakdown'!$A$9,"",IF(VLOOKUP(CD9,'Time Breakdown'!$A$9:$E$655,2,1)=VLOOKUP(CD8,'Time Breakdown'!$A$9:$E$655,2,1)," ",VLOOKUP(CD9,'Time Breakdown'!$A$9:$E$655,2,1)))</f>
        <v xml:space="preserve"> </v>
      </c>
      <c r="CF9" s="23"/>
      <c r="CG9" s="76">
        <f t="shared" ca="1" si="25"/>
        <v>42359.16667666666</v>
      </c>
      <c r="CH9" s="20" t="str">
        <f ca="1">IF(CG9&lt;'Time Breakdown'!$A$9,"",IF(VLOOKUP(CG9,'Time Breakdown'!$A$9:$E$655,2,1)=VLOOKUP(CG8,'Time Breakdown'!$A$9:$E$655,2,1)," ",VLOOKUP(CG9,'Time Breakdown'!$A$9:$E$655,2,1)))</f>
        <v xml:space="preserve"> </v>
      </c>
      <c r="CI9" s="23"/>
      <c r="CJ9" s="76">
        <f t="shared" ca="1" si="26"/>
        <v>42360.16667666666</v>
      </c>
      <c r="CK9" s="20" t="str">
        <f ca="1">IF(CJ9&lt;'Time Breakdown'!$A$9,"",IF(VLOOKUP(CJ9,'Time Breakdown'!$A$9:$E$655,2,1)=VLOOKUP(CJ8,'Time Breakdown'!$A$9:$E$655,2,1)," ",VLOOKUP(CJ9,'Time Breakdown'!$A$9:$E$655,2,1)))</f>
        <v xml:space="preserve"> </v>
      </c>
      <c r="CL9" s="23"/>
      <c r="CM9" s="76">
        <f t="shared" ca="1" si="27"/>
        <v>42361.16667666666</v>
      </c>
      <c r="CN9" s="20" t="str">
        <f ca="1">IF(CM9&lt;'Time Breakdown'!$A$9,"",IF(VLOOKUP(CM9,'Time Breakdown'!$A$9:$E$655,2,1)=VLOOKUP(CM8,'Time Breakdown'!$A$9:$E$655,2,1)," ",VLOOKUP(CM9,'Time Breakdown'!$A$9:$E$655,2,1)))</f>
        <v xml:space="preserve"> </v>
      </c>
      <c r="CO9" s="23"/>
      <c r="CP9" s="76">
        <f t="shared" ca="1" si="28"/>
        <v>42362.16667666666</v>
      </c>
      <c r="CQ9" s="20" t="str">
        <f ca="1">IF(CP9&lt;'Time Breakdown'!$A$9,"",IF(VLOOKUP(CP9,'Time Breakdown'!$A$9:$E$655,2,1)=VLOOKUP(CP8,'Time Breakdown'!$A$9:$E$655,2,1)," ",VLOOKUP(CP9,'Time Breakdown'!$A$9:$E$655,2,1)))</f>
        <v xml:space="preserve"> </v>
      </c>
      <c r="CR9" s="23"/>
      <c r="CS9" s="76">
        <f t="shared" ca="1" si="29"/>
        <v>42363.16667666666</v>
      </c>
      <c r="CT9" s="20" t="str">
        <f ca="1">IF(CS9&lt;'Time Breakdown'!$A$9,"",IF(VLOOKUP(CS9,'Time Breakdown'!$A$9:$E$655,2,1)=VLOOKUP(CS8,'Time Breakdown'!$A$9:$E$655,2,1)," ",VLOOKUP(CS9,'Time Breakdown'!$A$9:$E$655,2,1)))</f>
        <v xml:space="preserve"> </v>
      </c>
      <c r="CU9" s="23"/>
      <c r="CV9" s="76">
        <f t="shared" ca="1" si="30"/>
        <v>42364.16667666666</v>
      </c>
      <c r="CW9" s="20" t="str">
        <f ca="1">IF(CV9&lt;'Time Breakdown'!$A$9,"",IF(VLOOKUP(CV9,'Time Breakdown'!$A$9:$E$655,2,1)=VLOOKUP(CV8,'Time Breakdown'!$A$9:$E$655,2,1)," ",VLOOKUP(CV9,'Time Breakdown'!$A$9:$E$655,2,1)))</f>
        <v xml:space="preserve"> </v>
      </c>
      <c r="CX9" s="23"/>
      <c r="CY9" s="76">
        <f t="shared" ca="1" si="31"/>
        <v>42365.16667666666</v>
      </c>
      <c r="CZ9" s="20" t="str">
        <f ca="1">IF(CY9&lt;'Time Breakdown'!$A$9,"",IF(VLOOKUP(CY9,'Time Breakdown'!$A$9:$E$655,2,1)=VLOOKUP(CY8,'Time Breakdown'!$A$9:$E$655,2,1)," ",VLOOKUP(CY9,'Time Breakdown'!$A$9:$E$655,2,1)))</f>
        <v xml:space="preserve"> </v>
      </c>
      <c r="DA9" s="23"/>
      <c r="DB9" s="76">
        <f t="shared" ca="1" si="32"/>
        <v>42366.16667666666</v>
      </c>
      <c r="DC9" s="20" t="str">
        <f ca="1">IF(DB9&lt;'Time Breakdown'!$A$9,"",IF(VLOOKUP(DB9,'Time Breakdown'!$A$9:$E$655,2,1)=VLOOKUP(DB8,'Time Breakdown'!$A$9:$E$655,2,1)," ",VLOOKUP(DB9,'Time Breakdown'!$A$9:$E$655,2,1)))</f>
        <v xml:space="preserve"> </v>
      </c>
      <c r="DD9" s="23"/>
      <c r="DE9" s="76">
        <f t="shared" ca="1" si="33"/>
        <v>42367.16667666666</v>
      </c>
      <c r="DF9" s="20" t="str">
        <f ca="1">IF(DE9&lt;'Time Breakdown'!$A$9,"",IF(VLOOKUP(DE9,'Time Breakdown'!$A$9:$E$655,2,1)=VLOOKUP(DE8,'Time Breakdown'!$A$9:$E$655,2,1)," ",VLOOKUP(DE9,'Time Breakdown'!$A$9:$E$655,2,1)))</f>
        <v xml:space="preserve"> </v>
      </c>
      <c r="DG9" s="23"/>
      <c r="DH9" s="76">
        <f t="shared" ca="1" si="34"/>
        <v>42368.16667666666</v>
      </c>
      <c r="DI9" s="20" t="str">
        <f ca="1">IF(DH9&lt;'Time Breakdown'!$A$9,"",IF(VLOOKUP(DH9,'Time Breakdown'!$A$9:$E$655,2,1)=VLOOKUP(DH8,'Time Breakdown'!$A$9:$E$655,2,1)," ",VLOOKUP(DH9,'Time Breakdown'!$A$9:$E$655,2,1)))</f>
        <v xml:space="preserve"> </v>
      </c>
      <c r="DJ9" s="23"/>
      <c r="DK9" s="76">
        <f t="shared" ca="1" si="35"/>
        <v>42369.16667666666</v>
      </c>
      <c r="DL9" s="20" t="str">
        <f ca="1">IF(DK9&lt;'Time Breakdown'!$A$9,"",IF(VLOOKUP(DK9,'Time Breakdown'!$A$9:$E$655,2,1)=VLOOKUP(DK8,'Time Breakdown'!$A$9:$E$655,2,1)," ",VLOOKUP(DK9,'Time Breakdown'!$A$9:$E$655,2,1)))</f>
        <v xml:space="preserve"> </v>
      </c>
      <c r="DM9" s="23"/>
      <c r="DN9" s="76">
        <f t="shared" ca="1" si="36"/>
        <v>42370.16667666666</v>
      </c>
      <c r="DO9" s="20" t="str">
        <f ca="1">IF(DN9&lt;'Time Breakdown'!$A$9,"",IF(VLOOKUP(DN9,'Time Breakdown'!$A$9:$E$655,2,1)=VLOOKUP(DN8,'Time Breakdown'!$A$9:$E$655,2,1)," ",VLOOKUP(DN9,'Time Breakdown'!$A$9:$E$655,2,1)))</f>
        <v xml:space="preserve"> </v>
      </c>
      <c r="DP9" s="23"/>
      <c r="DQ9" s="76">
        <f t="shared" ca="1" si="37"/>
        <v>42371.16667666666</v>
      </c>
      <c r="DR9" s="20" t="str">
        <f ca="1">IF(DQ9&lt;'Time Breakdown'!$A$9,"",IF(VLOOKUP(DQ9,'Time Breakdown'!$A$9:$E$655,2,1)=VLOOKUP(DQ8,'Time Breakdown'!$A$9:$E$655,2,1)," ",VLOOKUP(DQ9,'Time Breakdown'!$A$9:$E$655,2,1)))</f>
        <v xml:space="preserve"> </v>
      </c>
      <c r="DS9" s="23"/>
      <c r="DT9" s="76">
        <f t="shared" ca="1" si="38"/>
        <v>42372.16667666666</v>
      </c>
      <c r="DU9" s="20" t="str">
        <f ca="1">IF(DT9&lt;'Time Breakdown'!$A$9,"",IF(VLOOKUP(DT9,'Time Breakdown'!$A$9:$E$655,2,1)=VLOOKUP(DT8,'Time Breakdown'!$A$9:$E$655,2,1)," ",VLOOKUP(DT9,'Time Breakdown'!$A$9:$E$655,2,1)))</f>
        <v xml:space="preserve"> </v>
      </c>
      <c r="DV9" s="23"/>
      <c r="DW9" s="76">
        <f t="shared" ca="1" si="39"/>
        <v>42373.16667666666</v>
      </c>
      <c r="DX9" s="20" t="str">
        <f ca="1">IF(DW9&lt;'Time Breakdown'!$A$9,"",IF(VLOOKUP(DW9,'Time Breakdown'!$A$9:$E$655,2,1)=VLOOKUP(DW8,'Time Breakdown'!$A$9:$E$655,2,1)," ",VLOOKUP(DW9,'Time Breakdown'!$A$9:$E$655,2,1)))</f>
        <v xml:space="preserve"> </v>
      </c>
      <c r="DY9" s="23"/>
      <c r="DZ9" s="76">
        <f t="shared" ca="1" si="40"/>
        <v>42374.16667666666</v>
      </c>
      <c r="EA9" s="20" t="str">
        <f ca="1">IF(DZ9&lt;'Time Breakdown'!$A$9,"",IF(VLOOKUP(DZ9,'Time Breakdown'!$A$9:$E$655,2,1)=VLOOKUP(DZ8,'Time Breakdown'!$A$9:$E$655,2,1)," ",VLOOKUP(DZ9,'Time Breakdown'!$A$9:$E$655,2,1)))</f>
        <v xml:space="preserve"> </v>
      </c>
      <c r="EB9" s="23"/>
      <c r="EC9" s="76">
        <f t="shared" ca="1" si="41"/>
        <v>42375.16667666666</v>
      </c>
      <c r="ED9" s="20" t="str">
        <f ca="1">IF(EC9&lt;'Time Breakdown'!$A$9,"",IF(VLOOKUP(EC9,'Time Breakdown'!$A$9:$E$655,2,1)=VLOOKUP(EC8,'Time Breakdown'!$A$9:$E$655,2,1)," ",VLOOKUP(EC9,'Time Breakdown'!$A$9:$E$655,2,1)))</f>
        <v xml:space="preserve"> </v>
      </c>
      <c r="EE9" s="23"/>
      <c r="EF9" s="76">
        <f t="shared" ca="1" si="42"/>
        <v>42376.16667666666</v>
      </c>
      <c r="EG9" s="20" t="str">
        <f ca="1">IF(EF9&lt;'Time Breakdown'!$A$9,"",IF(VLOOKUP(EF9,'Time Breakdown'!$A$9:$E$655,2,1)=VLOOKUP(EF8,'Time Breakdown'!$A$9:$E$655,2,1)," ",VLOOKUP(EF9,'Time Breakdown'!$A$9:$E$655,2,1)))</f>
        <v xml:space="preserve"> </v>
      </c>
      <c r="EH9" s="23"/>
      <c r="EI9" s="76">
        <f t="shared" ca="1" si="43"/>
        <v>42377.16667666666</v>
      </c>
      <c r="EJ9" s="20" t="str">
        <f ca="1">IF(EI9&lt;'Time Breakdown'!$A$9,"",IF(VLOOKUP(EI9,'Time Breakdown'!$A$9:$E$655,2,1)=VLOOKUP(EI8,'Time Breakdown'!$A$9:$E$655,2,1)," ",VLOOKUP(EI9,'Time Breakdown'!$A$9:$E$655,2,1)))</f>
        <v xml:space="preserve"> </v>
      </c>
      <c r="EK9" s="23"/>
      <c r="EL9" s="76">
        <f t="shared" ca="1" si="44"/>
        <v>42378.16667666666</v>
      </c>
      <c r="EM9" s="20" t="str">
        <f ca="1">IF(EL9&lt;'Time Breakdown'!$A$9,"",IF(VLOOKUP(EL9,'Time Breakdown'!$A$9:$E$655,2,1)=VLOOKUP(EL8,'Time Breakdown'!$A$9:$E$655,2,1)," ",VLOOKUP(EL9,'Time Breakdown'!$A$9:$E$655,2,1)))</f>
        <v xml:space="preserve"> </v>
      </c>
      <c r="EN9" s="23"/>
      <c r="EO9" s="76">
        <f t="shared" ca="1" si="45"/>
        <v>42379.16667666666</v>
      </c>
      <c r="EP9" s="20" t="str">
        <f ca="1">IF(EO9&lt;'Time Breakdown'!$A$9,"",IF(VLOOKUP(EO9,'Time Breakdown'!$A$9:$E$655,2,1)=VLOOKUP(EO8,'Time Breakdown'!$A$9:$E$655,2,1)," ",VLOOKUP(EO9,'Time Breakdown'!$A$9:$E$655,2,1)))</f>
        <v xml:space="preserve"> </v>
      </c>
      <c r="EQ9" s="21"/>
      <c r="ER9" s="76">
        <f t="shared" ca="1" si="46"/>
        <v>42380.16667666666</v>
      </c>
      <c r="ES9" s="20" t="str">
        <f ca="1">IF(ER9&lt;'Time Breakdown'!$A$9,"",IF(VLOOKUP(ER9,'Time Breakdown'!$A$9:$E$655,2,1)=VLOOKUP(ER8,'Time Breakdown'!$A$9:$E$655,2,1)," ",VLOOKUP(ER9,'Time Breakdown'!$A$9:$E$655,2,1)))</f>
        <v xml:space="preserve"> </v>
      </c>
      <c r="ET9" s="21"/>
      <c r="EU9" s="76">
        <f t="shared" ca="1" si="47"/>
        <v>42381.16667666666</v>
      </c>
      <c r="EV9" s="20" t="str">
        <f ca="1">IF(EU9&lt;'Time Breakdown'!$A$9,"",IF(VLOOKUP(EU9,'Time Breakdown'!$A$9:$E$655,2,1)=VLOOKUP(EU8,'Time Breakdown'!$A$9:$E$655,2,1)," ",VLOOKUP(EU9,'Time Breakdown'!$A$9:$E$655,2,1)))</f>
        <v xml:space="preserve"> </v>
      </c>
      <c r="EW9" s="21"/>
      <c r="EX9" s="76">
        <f t="shared" ca="1" si="48"/>
        <v>42382.16667666666</v>
      </c>
      <c r="EY9" s="20" t="str">
        <f ca="1">IF(EX9&lt;'Time Breakdown'!$A$9,"",IF(VLOOKUP(EX9,'Time Breakdown'!$A$9:$E$655,2,1)=VLOOKUP(EX8,'Time Breakdown'!$A$9:$E$655,2,1)," ",VLOOKUP(EX9,'Time Breakdown'!$A$9:$E$655,2,1)))</f>
        <v xml:space="preserve"> </v>
      </c>
      <c r="EZ9" s="23"/>
      <c r="FA9" s="76">
        <f t="shared" ca="1" si="49"/>
        <v>42383.16667666666</v>
      </c>
      <c r="FB9" s="20" t="str">
        <f ca="1">IF(FA9&lt;'Time Breakdown'!$A$9,"",IF(VLOOKUP(FA9,'Time Breakdown'!$A$9:$E$655,2,1)=VLOOKUP(FA8,'Time Breakdown'!$A$9:$E$655,2,1)," ",VLOOKUP(FA9,'Time Breakdown'!$A$9:$E$655,2,1)))</f>
        <v xml:space="preserve"> </v>
      </c>
      <c r="FC9" s="23"/>
      <c r="FD9" s="76">
        <f t="shared" ca="1" si="50"/>
        <v>42384.16667666666</v>
      </c>
      <c r="FE9" s="20" t="str">
        <f ca="1">IF(FD9&lt;'Time Breakdown'!$A$9,"",IF(VLOOKUP(FD9,'Time Breakdown'!$A$9:$E$655,2,1)=VLOOKUP(FD8,'Time Breakdown'!$A$9:$E$655,2,1)," ",VLOOKUP(FD9,'Time Breakdown'!$A$9:$E$655,2,1)))</f>
        <v xml:space="preserve"> </v>
      </c>
      <c r="FF9" s="23"/>
      <c r="FG9" s="76">
        <f t="shared" ca="1" si="51"/>
        <v>42385.16667666666</v>
      </c>
      <c r="FH9" s="20" t="str">
        <f ca="1">IF(FG9&lt;'Time Breakdown'!$A$9,"",IF(VLOOKUP(FG9,'Time Breakdown'!$A$9:$E$655,2,1)=VLOOKUP(FG8,'Time Breakdown'!$A$9:$E$655,2,1)," ",VLOOKUP(FG9,'Time Breakdown'!$A$9:$E$655,2,1)))</f>
        <v xml:space="preserve"> </v>
      </c>
      <c r="FI9" s="23"/>
      <c r="FJ9" s="76">
        <f t="shared" ca="1" si="52"/>
        <v>42386.16667666666</v>
      </c>
      <c r="FK9" s="20" t="str">
        <f ca="1">IF(FJ9&lt;'Time Breakdown'!$A$9,"",IF(VLOOKUP(FJ9,'Time Breakdown'!$A$9:$E$655,2,1)=VLOOKUP(FJ8,'Time Breakdown'!$A$9:$E$655,2,1)," ",VLOOKUP(FJ9,'Time Breakdown'!$A$9:$E$655,2,1)))</f>
        <v xml:space="preserve"> </v>
      </c>
      <c r="FL9" s="23"/>
      <c r="FM9" s="76">
        <f t="shared" ca="1" si="53"/>
        <v>42387.16667666666</v>
      </c>
      <c r="FN9" s="20" t="str">
        <f ca="1">IF(FM9&lt;'Time Breakdown'!$A$9,"",IF(VLOOKUP(FM9,'Time Breakdown'!$A$9:$E$655,2,1)=VLOOKUP(FM8,'Time Breakdown'!$A$9:$E$655,2,1)," ",VLOOKUP(FM9,'Time Breakdown'!$A$9:$E$655,2,1)))</f>
        <v xml:space="preserve"> </v>
      </c>
      <c r="FO9" s="23"/>
      <c r="FP9" s="76">
        <f t="shared" ca="1" si="54"/>
        <v>42388.16667666666</v>
      </c>
      <c r="FQ9" s="20" t="str">
        <f ca="1">IF(FP9&lt;'Time Breakdown'!$A$9,"",IF(VLOOKUP(FP9,'Time Breakdown'!$A$9:$E$655,2,1)=VLOOKUP(FP8,'Time Breakdown'!$A$9:$E$655,2,1)," ",VLOOKUP(FP9,'Time Breakdown'!$A$9:$E$655,2,1)))</f>
        <v xml:space="preserve"> </v>
      </c>
      <c r="FR9" s="23"/>
      <c r="FS9" s="76">
        <f t="shared" ca="1" si="55"/>
        <v>42389.16667666666</v>
      </c>
      <c r="FT9" s="20" t="str">
        <f ca="1">IF(FS9&lt;'Time Breakdown'!$A$9,"",IF(VLOOKUP(FS9,'Time Breakdown'!$A$9:$E$655,2,1)=VLOOKUP(FS8,'Time Breakdown'!$A$9:$E$655,2,1)," ",VLOOKUP(FS9,'Time Breakdown'!$A$9:$E$655,2,1)))</f>
        <v xml:space="preserve"> </v>
      </c>
      <c r="FU9" s="23"/>
      <c r="FV9" s="76">
        <f t="shared" ca="1" si="56"/>
        <v>42390.16667666666</v>
      </c>
      <c r="FW9" s="20" t="str">
        <f ca="1">IF(FV9&lt;'Time Breakdown'!$A$9,"",IF(VLOOKUP(FV9,'Time Breakdown'!$A$9:$E$655,2,1)=VLOOKUP(FV8,'Time Breakdown'!$A$9:$E$655,2,1)," ",VLOOKUP(FV9,'Time Breakdown'!$A$9:$E$655,2,1)))</f>
        <v xml:space="preserve"> </v>
      </c>
      <c r="FX9" s="23"/>
      <c r="FY9" s="76">
        <f t="shared" ca="1" si="57"/>
        <v>42391.16667666666</v>
      </c>
      <c r="FZ9" s="20" t="str">
        <f ca="1">IF(FY9&lt;'Time Breakdown'!$A$9,"",IF(VLOOKUP(FY9,'Time Breakdown'!$A$9:$E$655,2,1)=VLOOKUP(FY8,'Time Breakdown'!$A$9:$E$655,2,1)," ",VLOOKUP(FY9,'Time Breakdown'!$A$9:$E$655,2,1)))</f>
        <v xml:space="preserve"> </v>
      </c>
      <c r="GA9" s="23"/>
      <c r="GB9" s="76">
        <f t="shared" ca="1" si="58"/>
        <v>42392.16667666666</v>
      </c>
      <c r="GC9" s="20" t="str">
        <f ca="1">IF(GB9&lt;'Time Breakdown'!$A$9,"",IF(VLOOKUP(GB9,'Time Breakdown'!$A$9:$E$655,2,1)=VLOOKUP(GB8,'Time Breakdown'!$A$9:$E$655,2,1)," ",VLOOKUP(GB9,'Time Breakdown'!$A$9:$E$655,2,1)))</f>
        <v xml:space="preserve"> </v>
      </c>
      <c r="GD9" s="23"/>
      <c r="GE9" s="76">
        <f t="shared" ca="1" si="59"/>
        <v>42393.16667666666</v>
      </c>
      <c r="GF9" s="20" t="str">
        <f ca="1">IF(GE9&lt;'Time Breakdown'!$A$9,"",IF(VLOOKUP(GE9,'Time Breakdown'!$A$9:$E$655,2,1)=VLOOKUP(GE8,'Time Breakdown'!$A$9:$E$655,2,1)," ",VLOOKUP(GE9,'Time Breakdown'!$A$9:$E$655,2,1)))</f>
        <v xml:space="preserve"> </v>
      </c>
      <c r="GG9" s="23"/>
      <c r="GH9" s="76">
        <f t="shared" ca="1" si="60"/>
        <v>42394.16667666666</v>
      </c>
      <c r="GI9" s="20" t="str">
        <f ca="1">IF(GH9&lt;'Time Breakdown'!$A$9,"",IF(VLOOKUP(GH9,'Time Breakdown'!$A$9:$E$655,2,1)=VLOOKUP(GH8,'Time Breakdown'!$A$9:$E$655,2,1)," ",VLOOKUP(GH9,'Time Breakdown'!$A$9:$E$655,2,1)))</f>
        <v xml:space="preserve"> </v>
      </c>
      <c r="GJ9" s="23"/>
      <c r="GK9" s="76">
        <f t="shared" ca="1" si="61"/>
        <v>42395.16667666666</v>
      </c>
      <c r="GL9" s="20" t="str">
        <f ca="1">IF(GK9&lt;'Time Breakdown'!$A$9,"",IF(VLOOKUP(GK9,'Time Breakdown'!$A$9:$E$655,2,1)=VLOOKUP(GK8,'Time Breakdown'!$A$9:$E$655,2,1)," ",VLOOKUP(GK9,'Time Breakdown'!$A$9:$E$655,2,1)))</f>
        <v xml:space="preserve"> </v>
      </c>
      <c r="GM9" s="23"/>
      <c r="GN9" s="76">
        <f t="shared" ca="1" si="62"/>
        <v>42396.16667666666</v>
      </c>
      <c r="GO9" s="20" t="str">
        <f ca="1">IF(GN9&lt;'Time Breakdown'!$A$9,"",IF(VLOOKUP(GN9,'Time Breakdown'!$A$9:$E$655,2,1)=VLOOKUP(GN8,'Time Breakdown'!$A$9:$E$655,2,1)," ",VLOOKUP(GN9,'Time Breakdown'!$A$9:$E$655,2,1)))</f>
        <v xml:space="preserve"> </v>
      </c>
      <c r="GP9" s="23"/>
      <c r="GQ9" s="76">
        <f t="shared" ca="1" si="63"/>
        <v>42397.16667666666</v>
      </c>
      <c r="GR9" s="20" t="str">
        <f ca="1">IF(GQ9&lt;'Time Breakdown'!$A$9,"",IF(VLOOKUP(GQ9,'Time Breakdown'!$A$9:$E$655,2,1)=VLOOKUP(GQ8,'Time Breakdown'!$A$9:$E$655,2,1)," ",VLOOKUP(GQ9,'Time Breakdown'!$A$9:$E$655,2,1)))</f>
        <v xml:space="preserve"> </v>
      </c>
      <c r="GS9" s="23"/>
      <c r="GT9" s="76">
        <f t="shared" ca="1" si="64"/>
        <v>42398.16667666666</v>
      </c>
      <c r="GU9" s="20" t="str">
        <f ca="1">IF(GT9&lt;'Time Breakdown'!$A$9,"",IF(VLOOKUP(GT9,'Time Breakdown'!$A$9:$E$655,2,1)=VLOOKUP(GT8,'Time Breakdown'!$A$9:$E$655,2,1)," ",VLOOKUP(GT9,'Time Breakdown'!$A$9:$E$655,2,1)))</f>
        <v xml:space="preserve"> </v>
      </c>
      <c r="GV9" s="23"/>
      <c r="GW9" s="76">
        <f t="shared" ca="1" si="65"/>
        <v>42399.16667666666</v>
      </c>
      <c r="GX9" s="20" t="str">
        <f ca="1">IF(GW9&lt;'Time Breakdown'!$A$9,"",IF(VLOOKUP(GW9,'Time Breakdown'!$A$9:$E$655,2,1)=VLOOKUP(GW8,'Time Breakdown'!$A$9:$E$655,2,1)," ",VLOOKUP(GW9,'Time Breakdown'!$A$9:$E$655,2,1)))</f>
        <v xml:space="preserve"> </v>
      </c>
      <c r="GY9" s="23"/>
      <c r="GZ9" s="76">
        <f t="shared" ca="1" si="66"/>
        <v>42400.16667666666</v>
      </c>
      <c r="HA9" s="20" t="str">
        <f ca="1">IF(GZ9&lt;'Time Breakdown'!$A$9,"",IF(VLOOKUP(GZ9,'Time Breakdown'!$A$9:$E$655,2,1)=VLOOKUP(GZ8,'Time Breakdown'!$A$9:$E$655,2,1)," ",VLOOKUP(GZ9,'Time Breakdown'!$A$9:$E$655,2,1)))</f>
        <v xml:space="preserve"> </v>
      </c>
      <c r="HB9" s="23"/>
      <c r="HC9" s="76">
        <f t="shared" ca="1" si="67"/>
        <v>42401.16667666666</v>
      </c>
      <c r="HD9" s="20" t="str">
        <f ca="1">IF(HC9&lt;'Time Breakdown'!$A$9,"",IF(VLOOKUP(HC9,'Time Breakdown'!$A$9:$E$655,2,1)=VLOOKUP(HC8,'Time Breakdown'!$A$9:$E$655,2,1)," ",VLOOKUP(HC9,'Time Breakdown'!$A$9:$E$655,2,1)))</f>
        <v xml:space="preserve"> </v>
      </c>
      <c r="HE9" s="23"/>
      <c r="HF9" s="76">
        <f t="shared" ca="1" si="68"/>
        <v>42402.16667666666</v>
      </c>
      <c r="HG9" s="20" t="str">
        <f ca="1">IF(HF9&lt;'Time Breakdown'!$A$9,"",IF(VLOOKUP(HF9,'Time Breakdown'!$A$9:$E$655,2,1)=VLOOKUP(HF8,'Time Breakdown'!$A$9:$E$655,2,1)," ",VLOOKUP(HF9,'Time Breakdown'!$A$9:$E$655,2,1)))</f>
        <v xml:space="preserve"> </v>
      </c>
      <c r="HH9" s="23"/>
      <c r="HI9" s="76">
        <f t="shared" ca="1" si="69"/>
        <v>42403.16667666666</v>
      </c>
      <c r="HJ9" s="20" t="str">
        <f ca="1">IF(HI9&lt;'Time Breakdown'!$A$9,"",IF(VLOOKUP(HI9,'Time Breakdown'!$A$9:$E$655,2,1)=VLOOKUP(HI8,'Time Breakdown'!$A$9:$E$655,2,1)," ",VLOOKUP(HI9,'Time Breakdown'!$A$9:$E$655,2,1)))</f>
        <v xml:space="preserve"> </v>
      </c>
      <c r="HK9" s="23"/>
      <c r="HL9" s="76">
        <f t="shared" ca="1" si="70"/>
        <v>42404.16667666666</v>
      </c>
      <c r="HM9" s="20" t="str">
        <f ca="1">IF(HL9&lt;'Time Breakdown'!$A$9,"",IF(VLOOKUP(HL9,'Time Breakdown'!$A$9:$E$655,2,1)=VLOOKUP(HL8,'Time Breakdown'!$A$9:$E$655,2,1)," ",VLOOKUP(HL9,'Time Breakdown'!$A$9:$E$655,2,1)))</f>
        <v xml:space="preserve"> </v>
      </c>
      <c r="HN9" s="23"/>
      <c r="HO9" s="76">
        <f t="shared" ca="1" si="71"/>
        <v>42405.16667666666</v>
      </c>
      <c r="HP9" s="20" t="str">
        <f ca="1">IF(HO9&lt;'Time Breakdown'!$A$9,"",IF(VLOOKUP(HO9,'Time Breakdown'!$A$9:$E$655,2,1)=VLOOKUP(HO8,'Time Breakdown'!$A$9:$E$655,2,1)," ",VLOOKUP(HO9,'Time Breakdown'!$A$9:$E$655,2,1)))</f>
        <v xml:space="preserve"> </v>
      </c>
      <c r="HQ9" s="23"/>
      <c r="HR9" s="76">
        <f t="shared" ca="1" si="72"/>
        <v>42406.16667666666</v>
      </c>
      <c r="HS9" s="20" t="str">
        <f ca="1">IF(HR9&lt;'Time Breakdown'!$A$9,"",IF(VLOOKUP(HR9,'Time Breakdown'!$A$9:$E$655,2,1)=VLOOKUP(HR8,'Time Breakdown'!$A$9:$E$655,2,1)," ",VLOOKUP(HR9,'Time Breakdown'!$A$9:$E$655,2,1)))</f>
        <v xml:space="preserve"> </v>
      </c>
      <c r="HT9" s="23"/>
      <c r="HU9" s="76">
        <f t="shared" ca="1" si="73"/>
        <v>42407.16667666666</v>
      </c>
      <c r="HV9" s="20" t="str">
        <f ca="1">IF(HU9&lt;'Time Breakdown'!$A$9,"",IF(VLOOKUP(HU9,'Time Breakdown'!$A$9:$E$655,2,1)=VLOOKUP(HU8,'Time Breakdown'!$A$9:$E$655,2,1)," ",VLOOKUP(HU9,'Time Breakdown'!$A$9:$E$655,2,1)))</f>
        <v xml:space="preserve"> </v>
      </c>
      <c r="HW9" s="23"/>
      <c r="HX9" s="76">
        <f t="shared" ca="1" si="74"/>
        <v>42408.16667666666</v>
      </c>
      <c r="HY9" s="20" t="str">
        <f ca="1">IF(HX9&lt;'Time Breakdown'!$A$9,"",IF(VLOOKUP(HX9,'Time Breakdown'!$A$9:$E$655,2,1)=VLOOKUP(HX8,'Time Breakdown'!$A$9:$E$655,2,1)," ",VLOOKUP(HX9,'Time Breakdown'!$A$9:$E$655,2,1)))</f>
        <v xml:space="preserve"> </v>
      </c>
      <c r="HZ9" s="23"/>
      <c r="IA9" s="76">
        <f t="shared" ca="1" si="75"/>
        <v>42409.16667666666</v>
      </c>
      <c r="IB9" s="20" t="str">
        <f ca="1">IF(IA9&lt;'Time Breakdown'!$A$9,"",IF(VLOOKUP(IA9,'Time Breakdown'!$A$9:$E$655,2,1)=VLOOKUP(IA8,'Time Breakdown'!$A$9:$E$655,2,1)," ",VLOOKUP(IA9,'Time Breakdown'!$A$9:$E$655,2,1)))</f>
        <v xml:space="preserve"> </v>
      </c>
      <c r="IC9" s="23"/>
      <c r="ID9" s="76">
        <f t="shared" ca="1" si="76"/>
        <v>42410.16667666666</v>
      </c>
      <c r="IE9" s="20" t="str">
        <f ca="1">IF(ID9&lt;'Time Breakdown'!$A$9,"",IF(VLOOKUP(ID9,'Time Breakdown'!$A$9:$E$655,2,1)=VLOOKUP(ID8,'Time Breakdown'!$A$9:$E$655,2,1)," ",VLOOKUP(ID9,'Time Breakdown'!$A$9:$E$655,2,1)))</f>
        <v xml:space="preserve"> </v>
      </c>
      <c r="IF9" s="23"/>
      <c r="IG9" s="76">
        <f t="shared" ca="1" si="77"/>
        <v>42411.16667666666</v>
      </c>
      <c r="IH9" s="20" t="str">
        <f ca="1">IF(IG9&lt;'Time Breakdown'!$A$9,"",IF(VLOOKUP(IG9,'Time Breakdown'!$A$9:$E$655,2,1)=VLOOKUP(IG8,'Time Breakdown'!$A$9:$E$655,2,1)," ",VLOOKUP(IG9,'Time Breakdown'!$A$9:$E$655,2,1)))</f>
        <v xml:space="preserve"> </v>
      </c>
      <c r="II9" s="23"/>
      <c r="IJ9" s="76">
        <f t="shared" ca="1" si="78"/>
        <v>42412.16667666666</v>
      </c>
      <c r="IK9" s="20" t="str">
        <f ca="1">IF(IJ9&lt;'Time Breakdown'!$A$9,"",IF(VLOOKUP(IJ9,'Time Breakdown'!$A$9:$E$655,2,1)=VLOOKUP(IJ8,'Time Breakdown'!$A$9:$E$655,2,1)," ",VLOOKUP(IJ9,'Time Breakdown'!$A$9:$E$655,2,1)))</f>
        <v xml:space="preserve"> </v>
      </c>
      <c r="IL9" s="23"/>
      <c r="IM9" s="76">
        <f t="shared" ca="1" si="79"/>
        <v>42413.16667666666</v>
      </c>
      <c r="IN9" s="20" t="str">
        <f ca="1">IF(IM9&lt;'Time Breakdown'!$A$9,"",IF(VLOOKUP(IM9,'Time Breakdown'!$A$9:$E$655,2,1)=VLOOKUP(IM8,'Time Breakdown'!$A$9:$E$655,2,1)," ",VLOOKUP(IM9,'Time Breakdown'!$A$9:$E$655,2,1)))</f>
        <v xml:space="preserve"> </v>
      </c>
      <c r="IO9" s="23"/>
      <c r="IP9" s="76">
        <f t="shared" ca="1" si="80"/>
        <v>42414.16667666666</v>
      </c>
      <c r="IQ9" s="20" t="str">
        <f ca="1">IF(IP9&lt;'Time Breakdown'!$A$9,"",IF(VLOOKUP(IP9,'Time Breakdown'!$A$9:$E$655,2,1)=VLOOKUP(IP8,'Time Breakdown'!$A$9:$E$655,2,1)," ",VLOOKUP(IP9,'Time Breakdown'!$A$9:$E$655,2,1)))</f>
        <v xml:space="preserve"> </v>
      </c>
      <c r="IR9" s="23"/>
      <c r="IS9" s="76">
        <f t="shared" ca="1" si="81"/>
        <v>42415.16667666666</v>
      </c>
      <c r="IT9" s="20" t="str">
        <f ca="1">IF(IS9&lt;'Time Breakdown'!$A$9,"",IF(VLOOKUP(IS9,'Time Breakdown'!$A$9:$E$655,2,1)=VLOOKUP(IS8,'Time Breakdown'!$A$9:$E$655,2,1)," ",VLOOKUP(IS9,'Time Breakdown'!$A$9:$E$655,2,1)))</f>
        <v xml:space="preserve"> </v>
      </c>
      <c r="IU9" s="23"/>
    </row>
    <row r="10" spans="1:255" ht="15" customHeight="1">
      <c r="A10" s="76">
        <f t="shared" ca="1" si="82"/>
        <v>42331.208343333325</v>
      </c>
      <c r="B10" s="20" t="str">
        <f ca="1">IF(A10&lt;'Time Breakdown'!$A$9,"",IF(VLOOKUP(A10,'Time Breakdown'!$A$9:$E$655,2,1)=VLOOKUP(A9,'Time Breakdown'!$A$9:$E$655,2,1)," ",VLOOKUP(A10,'Time Breakdown'!$A$9:$E$655,2,1)))</f>
        <v xml:space="preserve"> </v>
      </c>
      <c r="C10" s="21"/>
      <c r="D10" s="76">
        <f t="shared" ca="1" si="83"/>
        <v>42332.208343333325</v>
      </c>
      <c r="E10" s="20" t="str">
        <f ca="1">IF(D10&lt;'Time Breakdown'!$A$9,"",IF(VLOOKUP(D10,'Time Breakdown'!$A$9:$E$655,2,1)=VLOOKUP(D9,'Time Breakdown'!$A$9:$E$655,2,1)," ",VLOOKUP(D10,'Time Breakdown'!$A$9:$E$655,2,1)))</f>
        <v xml:space="preserve"> </v>
      </c>
      <c r="F10" s="21"/>
      <c r="G10" s="76">
        <f t="shared" ca="1" si="84"/>
        <v>42333.208343333325</v>
      </c>
      <c r="H10" s="20" t="str">
        <f ca="1">IF(G10&lt;'Time Breakdown'!$A$9,"",IF(VLOOKUP(G10,'Time Breakdown'!$A$9:$E$655,2,1)=VLOOKUP(G9,'Time Breakdown'!$A$9:$E$655,2,1)," ",VLOOKUP(G10,'Time Breakdown'!$A$9:$E$655,2,1)))</f>
        <v xml:space="preserve"> </v>
      </c>
      <c r="I10" s="21"/>
      <c r="J10" s="76">
        <f t="shared" ca="1" si="0"/>
        <v>42334.208343333325</v>
      </c>
      <c r="K10" s="20" t="str">
        <f ca="1">IF(J10&lt;'Time Breakdown'!$A$9,"",IF(VLOOKUP(J10,'Time Breakdown'!$A$9:$E$655,2,1)=VLOOKUP(J9,'Time Breakdown'!$A$9:$E$655,2,1)," ",VLOOKUP(J10,'Time Breakdown'!$A$9:$E$655,2,1)))</f>
        <v xml:space="preserve"> </v>
      </c>
      <c r="L10" s="21"/>
      <c r="M10" s="76">
        <f t="shared" ca="1" si="1"/>
        <v>42335.208343333325</v>
      </c>
      <c r="N10" s="20" t="str">
        <f ca="1">IF(M10&lt;'Time Breakdown'!$A$9,"",IF(VLOOKUP(M10,'Time Breakdown'!$A$9:$E$655,2,1)=VLOOKUP(M9,'Time Breakdown'!$A$9:$E$655,2,1)," ",VLOOKUP(M10,'Time Breakdown'!$A$9:$E$655,2,1)))</f>
        <v xml:space="preserve"> </v>
      </c>
      <c r="O10" s="21"/>
      <c r="P10" s="76">
        <f t="shared" ca="1" si="2"/>
        <v>42336.208343333325</v>
      </c>
      <c r="Q10" s="20" t="str">
        <f ca="1">IF(P10&lt;'Time Breakdown'!$A$9,"",IF(VLOOKUP(P10,'Time Breakdown'!$A$9:$E$655,2,1)=VLOOKUP(P9,'Time Breakdown'!$A$9:$E$655,2,1)," ",VLOOKUP(P10,'Time Breakdown'!$A$9:$E$655,2,1)))</f>
        <v xml:space="preserve"> </v>
      </c>
      <c r="R10" s="21"/>
      <c r="S10" s="76">
        <f t="shared" ca="1" si="3"/>
        <v>42337.208343333325</v>
      </c>
      <c r="T10" s="20" t="str">
        <f ca="1">IF(S10&lt;'Time Breakdown'!$A$9,"",IF(VLOOKUP(S10,'Time Breakdown'!$A$9:$E$655,2,1)=VLOOKUP(S9,'Time Breakdown'!$A$9:$E$655,2,1)," ",VLOOKUP(S10,'Time Breakdown'!$A$9:$E$655,2,1)))</f>
        <v xml:space="preserve"> </v>
      </c>
      <c r="U10" s="21"/>
      <c r="V10" s="76">
        <f t="shared" ca="1" si="4"/>
        <v>42338.208343333325</v>
      </c>
      <c r="W10" s="20" t="str">
        <f ca="1">IF(V10&lt;'Time Breakdown'!$A$9,"",IF(VLOOKUP(V10,'Time Breakdown'!$A$9:$E$655,2,1)=VLOOKUP(V9,'Time Breakdown'!$A$9:$E$655,2,1)," ",VLOOKUP(V10,'Time Breakdown'!$A$9:$E$655,2,1)))</f>
        <v xml:space="preserve"> </v>
      </c>
      <c r="X10" s="21"/>
      <c r="Y10" s="76">
        <f t="shared" ca="1" si="5"/>
        <v>42339.208343333325</v>
      </c>
      <c r="Z10" s="20" t="str">
        <f ca="1">IF(Y10&lt;'Time Breakdown'!$A$9,"",IF(VLOOKUP(Y10,'Time Breakdown'!$A$9:$E$655,2,1)=VLOOKUP(Y9,'Time Breakdown'!$A$9:$E$655,2,1)," ",VLOOKUP(Y10,'Time Breakdown'!$A$9:$E$655,2,1)))</f>
        <v xml:space="preserve"> </v>
      </c>
      <c r="AA10" s="21"/>
      <c r="AB10" s="76">
        <f t="shared" ca="1" si="6"/>
        <v>42340.208343333325</v>
      </c>
      <c r="AC10" s="20" t="str">
        <f ca="1">IF(AB10&lt;'Time Breakdown'!$A$9,"",IF(VLOOKUP(AB10,'Time Breakdown'!$A$9:$E$655,2,1)=VLOOKUP(AB9,'Time Breakdown'!$A$9:$E$655,2,1)," ",VLOOKUP(AB10,'Time Breakdown'!$A$9:$E$655,2,1)))</f>
        <v xml:space="preserve"> </v>
      </c>
      <c r="AD10" s="21"/>
      <c r="AE10" s="76">
        <f t="shared" ca="1" si="7"/>
        <v>42341.208343333325</v>
      </c>
      <c r="AF10" s="20" t="str">
        <f ca="1">IF(AE10&lt;'Time Breakdown'!$A$9,"",IF(VLOOKUP(AE10,'Time Breakdown'!$A$9:$E$655,2,1)=VLOOKUP(AE9,'Time Breakdown'!$A$9:$E$655,2,1)," ",VLOOKUP(AE10,'Time Breakdown'!$A$9:$E$655,2,1)))</f>
        <v xml:space="preserve"> </v>
      </c>
      <c r="AG10" s="21"/>
      <c r="AH10" s="76">
        <f t="shared" ca="1" si="8"/>
        <v>42342.208343333325</v>
      </c>
      <c r="AI10" s="20" t="str">
        <f ca="1">IF(AH10&lt;'Time Breakdown'!$A$9,"",IF(VLOOKUP(AH10,'Time Breakdown'!$A$9:$E$655,2,1)=VLOOKUP(AH9,'Time Breakdown'!$A$9:$E$655,2,1)," ",VLOOKUP(AH10,'Time Breakdown'!$A$9:$E$655,2,1)))</f>
        <v xml:space="preserve"> </v>
      </c>
      <c r="AJ10" s="21"/>
      <c r="AK10" s="76">
        <f t="shared" ca="1" si="9"/>
        <v>42343.208343333325</v>
      </c>
      <c r="AL10" s="20" t="str">
        <f ca="1">IF(AK10&lt;'Time Breakdown'!$A$9,"",IF(VLOOKUP(AK10,'Time Breakdown'!$A$9:$E$655,2,1)=VLOOKUP(AK9,'Time Breakdown'!$A$9:$E$655,2,1)," ",VLOOKUP(AK10,'Time Breakdown'!$A$9:$E$655,2,1)))</f>
        <v xml:space="preserve"> </v>
      </c>
      <c r="AM10" s="21"/>
      <c r="AN10" s="76">
        <f t="shared" ca="1" si="10"/>
        <v>42344.208343333325</v>
      </c>
      <c r="AO10" s="20" t="str">
        <f ca="1">IF(AN10&lt;'Time Breakdown'!$A$9,"",IF(VLOOKUP(AN10,'Time Breakdown'!$A$9:$E$655,2,1)=VLOOKUP(AN9,'Time Breakdown'!$A$9:$E$655,2,1)," ",VLOOKUP(AN10,'Time Breakdown'!$A$9:$E$655,2,1)))</f>
        <v xml:space="preserve"> </v>
      </c>
      <c r="AP10" s="21"/>
      <c r="AQ10" s="76">
        <f t="shared" ca="1" si="11"/>
        <v>42345.208343333325</v>
      </c>
      <c r="AR10" s="20" t="str">
        <f ca="1">IF(AQ10&lt;'Time Breakdown'!$A$9,"",IF(VLOOKUP(AQ10,'Time Breakdown'!$A$9:$E$655,2,1)=VLOOKUP(AQ9,'Time Breakdown'!$A$9:$E$655,2,1)," ",VLOOKUP(AQ10,'Time Breakdown'!$A$9:$E$655,2,1)))</f>
        <v xml:space="preserve"> </v>
      </c>
      <c r="AS10" s="21"/>
      <c r="AT10" s="76">
        <f t="shared" ca="1" si="12"/>
        <v>42346.208343333325</v>
      </c>
      <c r="AU10" s="20" t="str">
        <f ca="1">IF(AT10&lt;'Time Breakdown'!$A$9,"",IF(VLOOKUP(AT10,'Time Breakdown'!$A$9:$E$655,2,1)=VLOOKUP(AT9,'Time Breakdown'!$A$9:$E$655,2,1)," ",VLOOKUP(AT10,'Time Breakdown'!$A$9:$E$655,2,1)))</f>
        <v xml:space="preserve"> </v>
      </c>
      <c r="AV10" s="21"/>
      <c r="AW10" s="76">
        <f t="shared" ca="1" si="13"/>
        <v>42347.208343333325</v>
      </c>
      <c r="AX10" s="20" t="str">
        <f ca="1">IF(AW10&lt;'Time Breakdown'!$A$9,"",IF(VLOOKUP(AW10,'Time Breakdown'!$A$9:$E$655,2,1)=VLOOKUP(AW9,'Time Breakdown'!$A$9:$E$655,2,1)," ",VLOOKUP(AW10,'Time Breakdown'!$A$9:$E$655,2,1)))</f>
        <v xml:space="preserve"> </v>
      </c>
      <c r="AY10" s="21"/>
      <c r="AZ10" s="76">
        <f t="shared" ca="1" si="14"/>
        <v>42348.208343333325</v>
      </c>
      <c r="BA10" s="20" t="str">
        <f ca="1">IF(AZ10&lt;'Time Breakdown'!$A$9,"",IF(VLOOKUP(AZ10,'Time Breakdown'!$A$9:$E$655,2,1)=VLOOKUP(AZ9,'Time Breakdown'!$A$9:$E$655,2,1)," ",VLOOKUP(AZ10,'Time Breakdown'!$A$9:$E$655,2,1)))</f>
        <v xml:space="preserve"> </v>
      </c>
      <c r="BB10" s="21"/>
      <c r="BC10" s="76">
        <f t="shared" ca="1" si="15"/>
        <v>42349.208343333325</v>
      </c>
      <c r="BD10" s="20" t="str">
        <f ca="1">IF(BC10&lt;'Time Breakdown'!$A$9,"",IF(VLOOKUP(BC10,'Time Breakdown'!$A$9:$E$655,2,1)=VLOOKUP(BC9,'Time Breakdown'!$A$9:$E$655,2,1)," ",VLOOKUP(BC10,'Time Breakdown'!$A$9:$E$655,2,1)))</f>
        <v xml:space="preserve"> </v>
      </c>
      <c r="BE10" s="21"/>
      <c r="BF10" s="76">
        <f t="shared" ca="1" si="16"/>
        <v>42350.208343333325</v>
      </c>
      <c r="BG10" s="20" t="str">
        <f ca="1">IF(BF10&lt;'Time Breakdown'!$A$9,"",IF(VLOOKUP(BF10,'Time Breakdown'!$A$9:$E$655,2,1)=VLOOKUP(BF9,'Time Breakdown'!$A$9:$E$655,2,1)," ",VLOOKUP(BF10,'Time Breakdown'!$A$9:$E$655,2,1)))</f>
        <v xml:space="preserve"> </v>
      </c>
      <c r="BH10" s="21"/>
      <c r="BI10" s="76">
        <f t="shared" ca="1" si="17"/>
        <v>42351.208343333325</v>
      </c>
      <c r="BJ10" s="20" t="str">
        <f ca="1">IF(BI10&lt;'Time Breakdown'!$A$9,"",IF(VLOOKUP(BI10,'Time Breakdown'!$A$9:$E$655,2,1)=VLOOKUP(BI9,'Time Breakdown'!$A$9:$E$655,2,1)," ",VLOOKUP(BI10,'Time Breakdown'!$A$9:$E$655,2,1)))</f>
        <v xml:space="preserve"> </v>
      </c>
      <c r="BK10" s="21"/>
      <c r="BL10" s="76">
        <f t="shared" ca="1" si="18"/>
        <v>42352.208343333325</v>
      </c>
      <c r="BM10" s="20" t="str">
        <f ca="1">IF(BL10&lt;'Time Breakdown'!$A$9,"",IF(VLOOKUP(BL10,'Time Breakdown'!$A$9:$E$655,2,1)=VLOOKUP(BL9,'Time Breakdown'!$A$9:$E$655,2,1)," ",VLOOKUP(BL10,'Time Breakdown'!$A$9:$E$655,2,1)))</f>
        <v xml:space="preserve"> </v>
      </c>
      <c r="BN10" s="21"/>
      <c r="BO10" s="76">
        <f t="shared" ca="1" si="19"/>
        <v>42353.208343333325</v>
      </c>
      <c r="BP10" s="20" t="str">
        <f ca="1">IF(BO10&lt;'Time Breakdown'!$A$9,"",IF(VLOOKUP(BO10,'Time Breakdown'!$A$9:$E$655,2,1)=VLOOKUP(BO9,'Time Breakdown'!$A$9:$E$655,2,1)," ",VLOOKUP(BO10,'Time Breakdown'!$A$9:$E$655,2,1)))</f>
        <v xml:space="preserve"> </v>
      </c>
      <c r="BQ10" s="21"/>
      <c r="BR10" s="76">
        <f t="shared" ca="1" si="20"/>
        <v>42354.208343333325</v>
      </c>
      <c r="BS10" s="20" t="str">
        <f ca="1">IF(BR10&lt;'Time Breakdown'!$A$9,"",IF(VLOOKUP(BR10,'Time Breakdown'!$A$9:$E$655,2,1)=VLOOKUP(BR9,'Time Breakdown'!$A$9:$E$655,2,1)," ",VLOOKUP(BR10,'Time Breakdown'!$A$9:$E$655,2,1)))</f>
        <v xml:space="preserve"> </v>
      </c>
      <c r="BT10" s="21"/>
      <c r="BU10" s="76">
        <f t="shared" ca="1" si="21"/>
        <v>42355.208343333325</v>
      </c>
      <c r="BV10" s="20" t="str">
        <f ca="1">IF(BU10&lt;'Time Breakdown'!$A$9,"",IF(VLOOKUP(BU10,'Time Breakdown'!$A$9:$E$655,2,1)=VLOOKUP(BU9,'Time Breakdown'!$A$9:$E$655,2,1)," ",VLOOKUP(BU10,'Time Breakdown'!$A$9:$E$655,2,1)))</f>
        <v xml:space="preserve"> </v>
      </c>
      <c r="BW10" s="21"/>
      <c r="BX10" s="76">
        <f t="shared" ca="1" si="22"/>
        <v>42356.208343333325</v>
      </c>
      <c r="BY10" s="20" t="str">
        <f ca="1">IF(BX10&lt;'Time Breakdown'!$A$9,"",IF(VLOOKUP(BX10,'Time Breakdown'!$A$9:$E$655,2,1)=VLOOKUP(BX9,'Time Breakdown'!$A$9:$E$655,2,1)," ",VLOOKUP(BX10,'Time Breakdown'!$A$9:$E$655,2,1)))</f>
        <v xml:space="preserve"> </v>
      </c>
      <c r="BZ10" s="21"/>
      <c r="CA10" s="76">
        <f t="shared" ca="1" si="23"/>
        <v>42357.208343333325</v>
      </c>
      <c r="CB10" s="20" t="str">
        <f ca="1">IF(CA10&lt;'Time Breakdown'!$A$9,"",IF(VLOOKUP(CA10,'Time Breakdown'!$A$9:$E$655,2,1)=VLOOKUP(CA9,'Time Breakdown'!$A$9:$E$655,2,1)," ",VLOOKUP(CA10,'Time Breakdown'!$A$9:$E$655,2,1)))</f>
        <v xml:space="preserve"> </v>
      </c>
      <c r="CC10" s="21"/>
      <c r="CD10" s="76">
        <f t="shared" ca="1" si="24"/>
        <v>42358.208343333325</v>
      </c>
      <c r="CE10" s="20" t="str">
        <f ca="1">IF(CD10&lt;'Time Breakdown'!$A$9,"",IF(VLOOKUP(CD10,'Time Breakdown'!$A$9:$E$655,2,1)=VLOOKUP(CD9,'Time Breakdown'!$A$9:$E$655,2,1)," ",VLOOKUP(CD10,'Time Breakdown'!$A$9:$E$655,2,1)))</f>
        <v xml:space="preserve"> </v>
      </c>
      <c r="CF10" s="21"/>
      <c r="CG10" s="76">
        <f t="shared" ca="1" si="25"/>
        <v>42359.208343333325</v>
      </c>
      <c r="CH10" s="20" t="str">
        <f ca="1">IF(CG10&lt;'Time Breakdown'!$A$9,"",IF(VLOOKUP(CG10,'Time Breakdown'!$A$9:$E$655,2,1)=VLOOKUP(CG9,'Time Breakdown'!$A$9:$E$655,2,1)," ",VLOOKUP(CG10,'Time Breakdown'!$A$9:$E$655,2,1)))</f>
        <v xml:space="preserve"> </v>
      </c>
      <c r="CI10" s="21"/>
      <c r="CJ10" s="76">
        <f t="shared" ca="1" si="26"/>
        <v>42360.208343333325</v>
      </c>
      <c r="CK10" s="20" t="str">
        <f ca="1">IF(CJ10&lt;'Time Breakdown'!$A$9,"",IF(VLOOKUP(CJ10,'Time Breakdown'!$A$9:$E$655,2,1)=VLOOKUP(CJ9,'Time Breakdown'!$A$9:$E$655,2,1)," ",VLOOKUP(CJ10,'Time Breakdown'!$A$9:$E$655,2,1)))</f>
        <v xml:space="preserve"> </v>
      </c>
      <c r="CL10" s="21"/>
      <c r="CM10" s="76">
        <f t="shared" ca="1" si="27"/>
        <v>42361.208343333325</v>
      </c>
      <c r="CN10" s="20" t="str">
        <f ca="1">IF(CM10&lt;'Time Breakdown'!$A$9,"",IF(VLOOKUP(CM10,'Time Breakdown'!$A$9:$E$655,2,1)=VLOOKUP(CM9,'Time Breakdown'!$A$9:$E$655,2,1)," ",VLOOKUP(CM10,'Time Breakdown'!$A$9:$E$655,2,1)))</f>
        <v xml:space="preserve"> </v>
      </c>
      <c r="CO10" s="21"/>
      <c r="CP10" s="76">
        <f t="shared" ca="1" si="28"/>
        <v>42362.208343333325</v>
      </c>
      <c r="CQ10" s="20" t="str">
        <f ca="1">IF(CP10&lt;'Time Breakdown'!$A$9,"",IF(VLOOKUP(CP10,'Time Breakdown'!$A$9:$E$655,2,1)=VLOOKUP(CP9,'Time Breakdown'!$A$9:$E$655,2,1)," ",VLOOKUP(CP10,'Time Breakdown'!$A$9:$E$655,2,1)))</f>
        <v xml:space="preserve"> </v>
      </c>
      <c r="CR10" s="21"/>
      <c r="CS10" s="76">
        <f t="shared" ca="1" si="29"/>
        <v>42363.208343333325</v>
      </c>
      <c r="CT10" s="20" t="str">
        <f ca="1">IF(CS10&lt;'Time Breakdown'!$A$9,"",IF(VLOOKUP(CS10,'Time Breakdown'!$A$9:$E$655,2,1)=VLOOKUP(CS9,'Time Breakdown'!$A$9:$E$655,2,1)," ",VLOOKUP(CS10,'Time Breakdown'!$A$9:$E$655,2,1)))</f>
        <v xml:space="preserve"> </v>
      </c>
      <c r="CU10" s="21"/>
      <c r="CV10" s="76">
        <f t="shared" ca="1" si="30"/>
        <v>42364.208343333325</v>
      </c>
      <c r="CW10" s="20" t="str">
        <f ca="1">IF(CV10&lt;'Time Breakdown'!$A$9,"",IF(VLOOKUP(CV10,'Time Breakdown'!$A$9:$E$655,2,1)=VLOOKUP(CV9,'Time Breakdown'!$A$9:$E$655,2,1)," ",VLOOKUP(CV10,'Time Breakdown'!$A$9:$E$655,2,1)))</f>
        <v xml:space="preserve"> </v>
      </c>
      <c r="CX10" s="21"/>
      <c r="CY10" s="76">
        <f t="shared" ca="1" si="31"/>
        <v>42365.208343333325</v>
      </c>
      <c r="CZ10" s="20" t="str">
        <f ca="1">IF(CY10&lt;'Time Breakdown'!$A$9,"",IF(VLOOKUP(CY10,'Time Breakdown'!$A$9:$E$655,2,1)=VLOOKUP(CY9,'Time Breakdown'!$A$9:$E$655,2,1)," ",VLOOKUP(CY10,'Time Breakdown'!$A$9:$E$655,2,1)))</f>
        <v xml:space="preserve"> </v>
      </c>
      <c r="DA10" s="21"/>
      <c r="DB10" s="76">
        <f t="shared" ca="1" si="32"/>
        <v>42366.208343333325</v>
      </c>
      <c r="DC10" s="20" t="str">
        <f ca="1">IF(DB10&lt;'Time Breakdown'!$A$9,"",IF(VLOOKUP(DB10,'Time Breakdown'!$A$9:$E$655,2,1)=VLOOKUP(DB9,'Time Breakdown'!$A$9:$E$655,2,1)," ",VLOOKUP(DB10,'Time Breakdown'!$A$9:$E$655,2,1)))</f>
        <v xml:space="preserve"> </v>
      </c>
      <c r="DD10" s="21"/>
      <c r="DE10" s="76">
        <f t="shared" ca="1" si="33"/>
        <v>42367.208343333325</v>
      </c>
      <c r="DF10" s="20" t="str">
        <f ca="1">IF(DE10&lt;'Time Breakdown'!$A$9,"",IF(VLOOKUP(DE10,'Time Breakdown'!$A$9:$E$655,2,1)=VLOOKUP(DE9,'Time Breakdown'!$A$9:$E$655,2,1)," ",VLOOKUP(DE10,'Time Breakdown'!$A$9:$E$655,2,1)))</f>
        <v xml:space="preserve"> </v>
      </c>
      <c r="DG10" s="21"/>
      <c r="DH10" s="76">
        <f t="shared" ca="1" si="34"/>
        <v>42368.208343333325</v>
      </c>
      <c r="DI10" s="20" t="str">
        <f ca="1">IF(DH10&lt;'Time Breakdown'!$A$9,"",IF(VLOOKUP(DH10,'Time Breakdown'!$A$9:$E$655,2,1)=VLOOKUP(DH9,'Time Breakdown'!$A$9:$E$655,2,1)," ",VLOOKUP(DH10,'Time Breakdown'!$A$9:$E$655,2,1)))</f>
        <v xml:space="preserve"> </v>
      </c>
      <c r="DJ10" s="21"/>
      <c r="DK10" s="76">
        <f t="shared" ca="1" si="35"/>
        <v>42369.208343333325</v>
      </c>
      <c r="DL10" s="20" t="str">
        <f ca="1">IF(DK10&lt;'Time Breakdown'!$A$9,"",IF(VLOOKUP(DK10,'Time Breakdown'!$A$9:$E$655,2,1)=VLOOKUP(DK9,'Time Breakdown'!$A$9:$E$655,2,1)," ",VLOOKUP(DK10,'Time Breakdown'!$A$9:$E$655,2,1)))</f>
        <v xml:space="preserve"> </v>
      </c>
      <c r="DM10" s="21"/>
      <c r="DN10" s="76">
        <f t="shared" ca="1" si="36"/>
        <v>42370.208343333325</v>
      </c>
      <c r="DO10" s="20" t="str">
        <f ca="1">IF(DN10&lt;'Time Breakdown'!$A$9,"",IF(VLOOKUP(DN10,'Time Breakdown'!$A$9:$E$655,2,1)=VLOOKUP(DN9,'Time Breakdown'!$A$9:$E$655,2,1)," ",VLOOKUP(DN10,'Time Breakdown'!$A$9:$E$655,2,1)))</f>
        <v xml:space="preserve"> </v>
      </c>
      <c r="DP10" s="21"/>
      <c r="DQ10" s="76">
        <f t="shared" ca="1" si="37"/>
        <v>42371.208343333325</v>
      </c>
      <c r="DR10" s="20" t="str">
        <f ca="1">IF(DQ10&lt;'Time Breakdown'!$A$9,"",IF(VLOOKUP(DQ10,'Time Breakdown'!$A$9:$E$655,2,1)=VLOOKUP(DQ9,'Time Breakdown'!$A$9:$E$655,2,1)," ",VLOOKUP(DQ10,'Time Breakdown'!$A$9:$E$655,2,1)))</f>
        <v xml:space="preserve"> </v>
      </c>
      <c r="DS10" s="21"/>
      <c r="DT10" s="76">
        <f t="shared" ca="1" si="38"/>
        <v>42372.208343333325</v>
      </c>
      <c r="DU10" s="20" t="str">
        <f ca="1">IF(DT10&lt;'Time Breakdown'!$A$9,"",IF(VLOOKUP(DT10,'Time Breakdown'!$A$9:$E$655,2,1)=VLOOKUP(DT9,'Time Breakdown'!$A$9:$E$655,2,1)," ",VLOOKUP(DT10,'Time Breakdown'!$A$9:$E$655,2,1)))</f>
        <v xml:space="preserve"> </v>
      </c>
      <c r="DV10" s="21"/>
      <c r="DW10" s="76">
        <f t="shared" ca="1" si="39"/>
        <v>42373.208343333325</v>
      </c>
      <c r="DX10" s="20" t="str">
        <f ca="1">IF(DW10&lt;'Time Breakdown'!$A$9,"",IF(VLOOKUP(DW10,'Time Breakdown'!$A$9:$E$655,2,1)=VLOOKUP(DW9,'Time Breakdown'!$A$9:$E$655,2,1)," ",VLOOKUP(DW10,'Time Breakdown'!$A$9:$E$655,2,1)))</f>
        <v xml:space="preserve"> </v>
      </c>
      <c r="DY10" s="21"/>
      <c r="DZ10" s="76">
        <f t="shared" ca="1" si="40"/>
        <v>42374.208343333325</v>
      </c>
      <c r="EA10" s="20" t="str">
        <f ca="1">IF(DZ10&lt;'Time Breakdown'!$A$9,"",IF(VLOOKUP(DZ10,'Time Breakdown'!$A$9:$E$655,2,1)=VLOOKUP(DZ9,'Time Breakdown'!$A$9:$E$655,2,1)," ",VLOOKUP(DZ10,'Time Breakdown'!$A$9:$E$655,2,1)))</f>
        <v xml:space="preserve"> </v>
      </c>
      <c r="EB10" s="21"/>
      <c r="EC10" s="76">
        <f t="shared" ca="1" si="41"/>
        <v>42375.208343333325</v>
      </c>
      <c r="ED10" s="20" t="str">
        <f ca="1">IF(EC10&lt;'Time Breakdown'!$A$9,"",IF(VLOOKUP(EC10,'Time Breakdown'!$A$9:$E$655,2,1)=VLOOKUP(EC9,'Time Breakdown'!$A$9:$E$655,2,1)," ",VLOOKUP(EC10,'Time Breakdown'!$A$9:$E$655,2,1)))</f>
        <v xml:space="preserve"> </v>
      </c>
      <c r="EE10" s="21"/>
      <c r="EF10" s="76">
        <f t="shared" ca="1" si="42"/>
        <v>42376.208343333325</v>
      </c>
      <c r="EG10" s="20" t="str">
        <f ca="1">IF(EF10&lt;'Time Breakdown'!$A$9,"",IF(VLOOKUP(EF10,'Time Breakdown'!$A$9:$E$655,2,1)=VLOOKUP(EF9,'Time Breakdown'!$A$9:$E$655,2,1)," ",VLOOKUP(EF10,'Time Breakdown'!$A$9:$E$655,2,1)))</f>
        <v xml:space="preserve"> </v>
      </c>
      <c r="EH10" s="21"/>
      <c r="EI10" s="76">
        <f t="shared" ca="1" si="43"/>
        <v>42377.208343333325</v>
      </c>
      <c r="EJ10" s="20" t="str">
        <f ca="1">IF(EI10&lt;'Time Breakdown'!$A$9,"",IF(VLOOKUP(EI10,'Time Breakdown'!$A$9:$E$655,2,1)=VLOOKUP(EI9,'Time Breakdown'!$A$9:$E$655,2,1)," ",VLOOKUP(EI10,'Time Breakdown'!$A$9:$E$655,2,1)))</f>
        <v xml:space="preserve"> </v>
      </c>
      <c r="EK10" s="21"/>
      <c r="EL10" s="76">
        <f t="shared" ca="1" si="44"/>
        <v>42378.208343333325</v>
      </c>
      <c r="EM10" s="20" t="str">
        <f ca="1">IF(EL10&lt;'Time Breakdown'!$A$9,"",IF(VLOOKUP(EL10,'Time Breakdown'!$A$9:$E$655,2,1)=VLOOKUP(EL9,'Time Breakdown'!$A$9:$E$655,2,1)," ",VLOOKUP(EL10,'Time Breakdown'!$A$9:$E$655,2,1)))</f>
        <v xml:space="preserve"> </v>
      </c>
      <c r="EN10" s="21"/>
      <c r="EO10" s="76">
        <f t="shared" ca="1" si="45"/>
        <v>42379.208343333325</v>
      </c>
      <c r="EP10" s="20" t="str">
        <f ca="1">IF(EO10&lt;'Time Breakdown'!$A$9,"",IF(VLOOKUP(EO10,'Time Breakdown'!$A$9:$E$655,2,1)=VLOOKUP(EO9,'Time Breakdown'!$A$9:$E$655,2,1)," ",VLOOKUP(EO10,'Time Breakdown'!$A$9:$E$655,2,1)))</f>
        <v xml:space="preserve"> </v>
      </c>
      <c r="EQ10" s="21"/>
      <c r="ER10" s="76">
        <f t="shared" ca="1" si="46"/>
        <v>42380.208343333325</v>
      </c>
      <c r="ES10" s="20" t="str">
        <f ca="1">IF(ER10&lt;'Time Breakdown'!$A$9,"",IF(VLOOKUP(ER10,'Time Breakdown'!$A$9:$E$655,2,1)=VLOOKUP(ER9,'Time Breakdown'!$A$9:$E$655,2,1)," ",VLOOKUP(ER10,'Time Breakdown'!$A$9:$E$655,2,1)))</f>
        <v xml:space="preserve"> </v>
      </c>
      <c r="ET10" s="21"/>
      <c r="EU10" s="76">
        <f t="shared" ca="1" si="47"/>
        <v>42381.208343333325</v>
      </c>
      <c r="EV10" s="20" t="str">
        <f ca="1">IF(EU10&lt;'Time Breakdown'!$A$9,"",IF(VLOOKUP(EU10,'Time Breakdown'!$A$9:$E$655,2,1)=VLOOKUP(EU9,'Time Breakdown'!$A$9:$E$655,2,1)," ",VLOOKUP(EU10,'Time Breakdown'!$A$9:$E$655,2,1)))</f>
        <v xml:space="preserve"> </v>
      </c>
      <c r="EW10" s="21"/>
      <c r="EX10" s="76">
        <f t="shared" ca="1" si="48"/>
        <v>42382.208343333325</v>
      </c>
      <c r="EY10" s="20" t="str">
        <f ca="1">IF(EX10&lt;'Time Breakdown'!$A$9,"",IF(VLOOKUP(EX10,'Time Breakdown'!$A$9:$E$655,2,1)=VLOOKUP(EX9,'Time Breakdown'!$A$9:$E$655,2,1)," ",VLOOKUP(EX10,'Time Breakdown'!$A$9:$E$655,2,1)))</f>
        <v xml:space="preserve"> </v>
      </c>
      <c r="EZ10" s="21"/>
      <c r="FA10" s="76">
        <f t="shared" ca="1" si="49"/>
        <v>42383.208343333325</v>
      </c>
      <c r="FB10" s="20" t="str">
        <f ca="1">IF(FA10&lt;'Time Breakdown'!$A$9,"",IF(VLOOKUP(FA10,'Time Breakdown'!$A$9:$E$655,2,1)=VLOOKUP(FA9,'Time Breakdown'!$A$9:$E$655,2,1)," ",VLOOKUP(FA10,'Time Breakdown'!$A$9:$E$655,2,1)))</f>
        <v xml:space="preserve"> </v>
      </c>
      <c r="FC10" s="21"/>
      <c r="FD10" s="76">
        <f t="shared" ca="1" si="50"/>
        <v>42384.208343333325</v>
      </c>
      <c r="FE10" s="20" t="str">
        <f ca="1">IF(FD10&lt;'Time Breakdown'!$A$9,"",IF(VLOOKUP(FD10,'Time Breakdown'!$A$9:$E$655,2,1)=VLOOKUP(FD9,'Time Breakdown'!$A$9:$E$655,2,1)," ",VLOOKUP(FD10,'Time Breakdown'!$A$9:$E$655,2,1)))</f>
        <v xml:space="preserve"> </v>
      </c>
      <c r="FF10" s="21"/>
      <c r="FG10" s="76">
        <f t="shared" ca="1" si="51"/>
        <v>42385.208343333325</v>
      </c>
      <c r="FH10" s="20" t="str">
        <f ca="1">IF(FG10&lt;'Time Breakdown'!$A$9,"",IF(VLOOKUP(FG10,'Time Breakdown'!$A$9:$E$655,2,1)=VLOOKUP(FG9,'Time Breakdown'!$A$9:$E$655,2,1)," ",VLOOKUP(FG10,'Time Breakdown'!$A$9:$E$655,2,1)))</f>
        <v xml:space="preserve"> </v>
      </c>
      <c r="FI10" s="21"/>
      <c r="FJ10" s="76">
        <f t="shared" ca="1" si="52"/>
        <v>42386.208343333325</v>
      </c>
      <c r="FK10" s="20" t="str">
        <f ca="1">IF(FJ10&lt;'Time Breakdown'!$A$9,"",IF(VLOOKUP(FJ10,'Time Breakdown'!$A$9:$E$655,2,1)=VLOOKUP(FJ9,'Time Breakdown'!$A$9:$E$655,2,1)," ",VLOOKUP(FJ10,'Time Breakdown'!$A$9:$E$655,2,1)))</f>
        <v xml:space="preserve"> </v>
      </c>
      <c r="FL10" s="21"/>
      <c r="FM10" s="76">
        <f t="shared" ca="1" si="53"/>
        <v>42387.208343333325</v>
      </c>
      <c r="FN10" s="20" t="str">
        <f ca="1">IF(FM10&lt;'Time Breakdown'!$A$9,"",IF(VLOOKUP(FM10,'Time Breakdown'!$A$9:$E$655,2,1)=VLOOKUP(FM9,'Time Breakdown'!$A$9:$E$655,2,1)," ",VLOOKUP(FM10,'Time Breakdown'!$A$9:$E$655,2,1)))</f>
        <v xml:space="preserve"> </v>
      </c>
      <c r="FO10" s="21"/>
      <c r="FP10" s="76">
        <f t="shared" ca="1" si="54"/>
        <v>42388.208343333325</v>
      </c>
      <c r="FQ10" s="20" t="str">
        <f ca="1">IF(FP10&lt;'Time Breakdown'!$A$9,"",IF(VLOOKUP(FP10,'Time Breakdown'!$A$9:$E$655,2,1)=VLOOKUP(FP9,'Time Breakdown'!$A$9:$E$655,2,1)," ",VLOOKUP(FP10,'Time Breakdown'!$A$9:$E$655,2,1)))</f>
        <v xml:space="preserve"> </v>
      </c>
      <c r="FR10" s="21"/>
      <c r="FS10" s="76">
        <f t="shared" ca="1" si="55"/>
        <v>42389.208343333325</v>
      </c>
      <c r="FT10" s="20" t="str">
        <f ca="1">IF(FS10&lt;'Time Breakdown'!$A$9,"",IF(VLOOKUP(FS10,'Time Breakdown'!$A$9:$E$655,2,1)=VLOOKUP(FS9,'Time Breakdown'!$A$9:$E$655,2,1)," ",VLOOKUP(FS10,'Time Breakdown'!$A$9:$E$655,2,1)))</f>
        <v xml:space="preserve"> </v>
      </c>
      <c r="FU10" s="21"/>
      <c r="FV10" s="76">
        <f t="shared" ca="1" si="56"/>
        <v>42390.208343333325</v>
      </c>
      <c r="FW10" s="20" t="str">
        <f ca="1">IF(FV10&lt;'Time Breakdown'!$A$9,"",IF(VLOOKUP(FV10,'Time Breakdown'!$A$9:$E$655,2,1)=VLOOKUP(FV9,'Time Breakdown'!$A$9:$E$655,2,1)," ",VLOOKUP(FV10,'Time Breakdown'!$A$9:$E$655,2,1)))</f>
        <v xml:space="preserve"> </v>
      </c>
      <c r="FX10" s="21"/>
      <c r="FY10" s="76">
        <f t="shared" ca="1" si="57"/>
        <v>42391.208343333325</v>
      </c>
      <c r="FZ10" s="20" t="str">
        <f ca="1">IF(FY10&lt;'Time Breakdown'!$A$9,"",IF(VLOOKUP(FY10,'Time Breakdown'!$A$9:$E$655,2,1)=VLOOKUP(FY9,'Time Breakdown'!$A$9:$E$655,2,1)," ",VLOOKUP(FY10,'Time Breakdown'!$A$9:$E$655,2,1)))</f>
        <v xml:space="preserve"> </v>
      </c>
      <c r="GA10" s="21"/>
      <c r="GB10" s="76">
        <f t="shared" ca="1" si="58"/>
        <v>42392.208343333325</v>
      </c>
      <c r="GC10" s="20" t="str">
        <f ca="1">IF(GB10&lt;'Time Breakdown'!$A$9,"",IF(VLOOKUP(GB10,'Time Breakdown'!$A$9:$E$655,2,1)=VLOOKUP(GB9,'Time Breakdown'!$A$9:$E$655,2,1)," ",VLOOKUP(GB10,'Time Breakdown'!$A$9:$E$655,2,1)))</f>
        <v xml:space="preserve"> </v>
      </c>
      <c r="GD10" s="21"/>
      <c r="GE10" s="76">
        <f t="shared" ca="1" si="59"/>
        <v>42393.208343333325</v>
      </c>
      <c r="GF10" s="20" t="str">
        <f ca="1">IF(GE10&lt;'Time Breakdown'!$A$9,"",IF(VLOOKUP(GE10,'Time Breakdown'!$A$9:$E$655,2,1)=VLOOKUP(GE9,'Time Breakdown'!$A$9:$E$655,2,1)," ",VLOOKUP(GE10,'Time Breakdown'!$A$9:$E$655,2,1)))</f>
        <v xml:space="preserve"> </v>
      </c>
      <c r="GG10" s="21"/>
      <c r="GH10" s="76">
        <f t="shared" ca="1" si="60"/>
        <v>42394.208343333325</v>
      </c>
      <c r="GI10" s="20" t="str">
        <f ca="1">IF(GH10&lt;'Time Breakdown'!$A$9,"",IF(VLOOKUP(GH10,'Time Breakdown'!$A$9:$E$655,2,1)=VLOOKUP(GH9,'Time Breakdown'!$A$9:$E$655,2,1)," ",VLOOKUP(GH10,'Time Breakdown'!$A$9:$E$655,2,1)))</f>
        <v xml:space="preserve"> </v>
      </c>
      <c r="GJ10" s="21"/>
      <c r="GK10" s="76">
        <f t="shared" ca="1" si="61"/>
        <v>42395.208343333325</v>
      </c>
      <c r="GL10" s="20" t="str">
        <f ca="1">IF(GK10&lt;'Time Breakdown'!$A$9,"",IF(VLOOKUP(GK10,'Time Breakdown'!$A$9:$E$655,2,1)=VLOOKUP(GK9,'Time Breakdown'!$A$9:$E$655,2,1)," ",VLOOKUP(GK10,'Time Breakdown'!$A$9:$E$655,2,1)))</f>
        <v xml:space="preserve"> </v>
      </c>
      <c r="GM10" s="21"/>
      <c r="GN10" s="76">
        <f t="shared" ca="1" si="62"/>
        <v>42396.208343333325</v>
      </c>
      <c r="GO10" s="20" t="str">
        <f ca="1">IF(GN10&lt;'Time Breakdown'!$A$9,"",IF(VLOOKUP(GN10,'Time Breakdown'!$A$9:$E$655,2,1)=VLOOKUP(GN9,'Time Breakdown'!$A$9:$E$655,2,1)," ",VLOOKUP(GN10,'Time Breakdown'!$A$9:$E$655,2,1)))</f>
        <v xml:space="preserve"> </v>
      </c>
      <c r="GP10" s="21"/>
      <c r="GQ10" s="76">
        <f t="shared" ca="1" si="63"/>
        <v>42397.208343333325</v>
      </c>
      <c r="GR10" s="20" t="str">
        <f ca="1">IF(GQ10&lt;'Time Breakdown'!$A$9,"",IF(VLOOKUP(GQ10,'Time Breakdown'!$A$9:$E$655,2,1)=VLOOKUP(GQ9,'Time Breakdown'!$A$9:$E$655,2,1)," ",VLOOKUP(GQ10,'Time Breakdown'!$A$9:$E$655,2,1)))</f>
        <v xml:space="preserve"> </v>
      </c>
      <c r="GS10" s="21"/>
      <c r="GT10" s="76">
        <f t="shared" ca="1" si="64"/>
        <v>42398.208343333325</v>
      </c>
      <c r="GU10" s="20" t="str">
        <f ca="1">IF(GT10&lt;'Time Breakdown'!$A$9,"",IF(VLOOKUP(GT10,'Time Breakdown'!$A$9:$E$655,2,1)=VLOOKUP(GT9,'Time Breakdown'!$A$9:$E$655,2,1)," ",VLOOKUP(GT10,'Time Breakdown'!$A$9:$E$655,2,1)))</f>
        <v xml:space="preserve"> </v>
      </c>
      <c r="GV10" s="21"/>
      <c r="GW10" s="76">
        <f t="shared" ca="1" si="65"/>
        <v>42399.208343333325</v>
      </c>
      <c r="GX10" s="20" t="str">
        <f ca="1">IF(GW10&lt;'Time Breakdown'!$A$9,"",IF(VLOOKUP(GW10,'Time Breakdown'!$A$9:$E$655,2,1)=VLOOKUP(GW9,'Time Breakdown'!$A$9:$E$655,2,1)," ",VLOOKUP(GW10,'Time Breakdown'!$A$9:$E$655,2,1)))</f>
        <v xml:space="preserve"> </v>
      </c>
      <c r="GY10" s="21"/>
      <c r="GZ10" s="76">
        <f t="shared" ca="1" si="66"/>
        <v>42400.208343333325</v>
      </c>
      <c r="HA10" s="20" t="str">
        <f ca="1">IF(GZ10&lt;'Time Breakdown'!$A$9,"",IF(VLOOKUP(GZ10,'Time Breakdown'!$A$9:$E$655,2,1)=VLOOKUP(GZ9,'Time Breakdown'!$A$9:$E$655,2,1)," ",VLOOKUP(GZ10,'Time Breakdown'!$A$9:$E$655,2,1)))</f>
        <v xml:space="preserve"> </v>
      </c>
      <c r="HB10" s="21"/>
      <c r="HC10" s="76">
        <f t="shared" ca="1" si="67"/>
        <v>42401.208343333325</v>
      </c>
      <c r="HD10" s="20" t="str">
        <f ca="1">IF(HC10&lt;'Time Breakdown'!$A$9,"",IF(VLOOKUP(HC10,'Time Breakdown'!$A$9:$E$655,2,1)=VLOOKUP(HC9,'Time Breakdown'!$A$9:$E$655,2,1)," ",VLOOKUP(HC10,'Time Breakdown'!$A$9:$E$655,2,1)))</f>
        <v xml:space="preserve"> </v>
      </c>
      <c r="HE10" s="21"/>
      <c r="HF10" s="76">
        <f t="shared" ca="1" si="68"/>
        <v>42402.208343333325</v>
      </c>
      <c r="HG10" s="20" t="str">
        <f ca="1">IF(HF10&lt;'Time Breakdown'!$A$9,"",IF(VLOOKUP(HF10,'Time Breakdown'!$A$9:$E$655,2,1)=VLOOKUP(HF9,'Time Breakdown'!$A$9:$E$655,2,1)," ",VLOOKUP(HF10,'Time Breakdown'!$A$9:$E$655,2,1)))</f>
        <v xml:space="preserve"> </v>
      </c>
      <c r="HH10" s="21"/>
      <c r="HI10" s="76">
        <f t="shared" ca="1" si="69"/>
        <v>42403.208343333325</v>
      </c>
      <c r="HJ10" s="20" t="str">
        <f ca="1">IF(HI10&lt;'Time Breakdown'!$A$9,"",IF(VLOOKUP(HI10,'Time Breakdown'!$A$9:$E$655,2,1)=VLOOKUP(HI9,'Time Breakdown'!$A$9:$E$655,2,1)," ",VLOOKUP(HI10,'Time Breakdown'!$A$9:$E$655,2,1)))</f>
        <v xml:space="preserve"> </v>
      </c>
      <c r="HK10" s="21"/>
      <c r="HL10" s="76">
        <f t="shared" ca="1" si="70"/>
        <v>42404.208343333325</v>
      </c>
      <c r="HM10" s="20" t="str">
        <f ca="1">IF(HL10&lt;'Time Breakdown'!$A$9,"",IF(VLOOKUP(HL10,'Time Breakdown'!$A$9:$E$655,2,1)=VLOOKUP(HL9,'Time Breakdown'!$A$9:$E$655,2,1)," ",VLOOKUP(HL10,'Time Breakdown'!$A$9:$E$655,2,1)))</f>
        <v xml:space="preserve"> </v>
      </c>
      <c r="HN10" s="21"/>
      <c r="HO10" s="76">
        <f t="shared" ca="1" si="71"/>
        <v>42405.208343333325</v>
      </c>
      <c r="HP10" s="20" t="str">
        <f ca="1">IF(HO10&lt;'Time Breakdown'!$A$9,"",IF(VLOOKUP(HO10,'Time Breakdown'!$A$9:$E$655,2,1)=VLOOKUP(HO9,'Time Breakdown'!$A$9:$E$655,2,1)," ",VLOOKUP(HO10,'Time Breakdown'!$A$9:$E$655,2,1)))</f>
        <v xml:space="preserve"> </v>
      </c>
      <c r="HQ10" s="21"/>
      <c r="HR10" s="76">
        <f t="shared" ca="1" si="72"/>
        <v>42406.208343333325</v>
      </c>
      <c r="HS10" s="20" t="str">
        <f ca="1">IF(HR10&lt;'Time Breakdown'!$A$9,"",IF(VLOOKUP(HR10,'Time Breakdown'!$A$9:$E$655,2,1)=VLOOKUP(HR9,'Time Breakdown'!$A$9:$E$655,2,1)," ",VLOOKUP(HR10,'Time Breakdown'!$A$9:$E$655,2,1)))</f>
        <v xml:space="preserve"> </v>
      </c>
      <c r="HT10" s="21"/>
      <c r="HU10" s="76">
        <f t="shared" ca="1" si="73"/>
        <v>42407.208343333325</v>
      </c>
      <c r="HV10" s="20" t="str">
        <f ca="1">IF(HU10&lt;'Time Breakdown'!$A$9,"",IF(VLOOKUP(HU10,'Time Breakdown'!$A$9:$E$655,2,1)=VLOOKUP(HU9,'Time Breakdown'!$A$9:$E$655,2,1)," ",VLOOKUP(HU10,'Time Breakdown'!$A$9:$E$655,2,1)))</f>
        <v xml:space="preserve"> </v>
      </c>
      <c r="HW10" s="21"/>
      <c r="HX10" s="76">
        <f t="shared" ca="1" si="74"/>
        <v>42408.208343333325</v>
      </c>
      <c r="HY10" s="20" t="str">
        <f ca="1">IF(HX10&lt;'Time Breakdown'!$A$9,"",IF(VLOOKUP(HX10,'Time Breakdown'!$A$9:$E$655,2,1)=VLOOKUP(HX9,'Time Breakdown'!$A$9:$E$655,2,1)," ",VLOOKUP(HX10,'Time Breakdown'!$A$9:$E$655,2,1)))</f>
        <v xml:space="preserve"> </v>
      </c>
      <c r="HZ10" s="21"/>
      <c r="IA10" s="76">
        <f t="shared" ca="1" si="75"/>
        <v>42409.208343333325</v>
      </c>
      <c r="IB10" s="20" t="str">
        <f ca="1">IF(IA10&lt;'Time Breakdown'!$A$9,"",IF(VLOOKUP(IA10,'Time Breakdown'!$A$9:$E$655,2,1)=VLOOKUP(IA9,'Time Breakdown'!$A$9:$E$655,2,1)," ",VLOOKUP(IA10,'Time Breakdown'!$A$9:$E$655,2,1)))</f>
        <v xml:space="preserve"> </v>
      </c>
      <c r="IC10" s="21"/>
      <c r="ID10" s="76">
        <f t="shared" ca="1" si="76"/>
        <v>42410.208343333325</v>
      </c>
      <c r="IE10" s="20" t="str">
        <f ca="1">IF(ID10&lt;'Time Breakdown'!$A$9,"",IF(VLOOKUP(ID10,'Time Breakdown'!$A$9:$E$655,2,1)=VLOOKUP(ID9,'Time Breakdown'!$A$9:$E$655,2,1)," ",VLOOKUP(ID10,'Time Breakdown'!$A$9:$E$655,2,1)))</f>
        <v xml:space="preserve"> </v>
      </c>
      <c r="IF10" s="21"/>
      <c r="IG10" s="76">
        <f t="shared" ca="1" si="77"/>
        <v>42411.208343333325</v>
      </c>
      <c r="IH10" s="20" t="str">
        <f ca="1">IF(IG10&lt;'Time Breakdown'!$A$9,"",IF(VLOOKUP(IG10,'Time Breakdown'!$A$9:$E$655,2,1)=VLOOKUP(IG9,'Time Breakdown'!$A$9:$E$655,2,1)," ",VLOOKUP(IG10,'Time Breakdown'!$A$9:$E$655,2,1)))</f>
        <v xml:space="preserve"> </v>
      </c>
      <c r="II10" s="21"/>
      <c r="IJ10" s="76">
        <f t="shared" ca="1" si="78"/>
        <v>42412.208343333325</v>
      </c>
      <c r="IK10" s="20" t="str">
        <f ca="1">IF(IJ10&lt;'Time Breakdown'!$A$9,"",IF(VLOOKUP(IJ10,'Time Breakdown'!$A$9:$E$655,2,1)=VLOOKUP(IJ9,'Time Breakdown'!$A$9:$E$655,2,1)," ",VLOOKUP(IJ10,'Time Breakdown'!$A$9:$E$655,2,1)))</f>
        <v xml:space="preserve"> </v>
      </c>
      <c r="IL10" s="21"/>
      <c r="IM10" s="76">
        <f t="shared" ca="1" si="79"/>
        <v>42413.208343333325</v>
      </c>
      <c r="IN10" s="20" t="str">
        <f ca="1">IF(IM10&lt;'Time Breakdown'!$A$9,"",IF(VLOOKUP(IM10,'Time Breakdown'!$A$9:$E$655,2,1)=VLOOKUP(IM9,'Time Breakdown'!$A$9:$E$655,2,1)," ",VLOOKUP(IM10,'Time Breakdown'!$A$9:$E$655,2,1)))</f>
        <v xml:space="preserve"> </v>
      </c>
      <c r="IO10" s="21"/>
      <c r="IP10" s="76">
        <f t="shared" ca="1" si="80"/>
        <v>42414.208343333325</v>
      </c>
      <c r="IQ10" s="20" t="str">
        <f ca="1">IF(IP10&lt;'Time Breakdown'!$A$9,"",IF(VLOOKUP(IP10,'Time Breakdown'!$A$9:$E$655,2,1)=VLOOKUP(IP9,'Time Breakdown'!$A$9:$E$655,2,1)," ",VLOOKUP(IP10,'Time Breakdown'!$A$9:$E$655,2,1)))</f>
        <v xml:space="preserve"> </v>
      </c>
      <c r="IR10" s="21"/>
      <c r="IS10" s="76">
        <f t="shared" ca="1" si="81"/>
        <v>42415.208343333325</v>
      </c>
      <c r="IT10" s="20" t="str">
        <f ca="1">IF(IS10&lt;'Time Breakdown'!$A$9,"",IF(VLOOKUP(IS10,'Time Breakdown'!$A$9:$E$655,2,1)=VLOOKUP(IS9,'Time Breakdown'!$A$9:$E$655,2,1)," ",VLOOKUP(IS10,'Time Breakdown'!$A$9:$E$655,2,1)))</f>
        <v xml:space="preserve"> </v>
      </c>
      <c r="IU10" s="21"/>
    </row>
    <row r="11" spans="1:255" ht="15" customHeight="1">
      <c r="A11" s="76">
        <f t="shared" ca="1" si="82"/>
        <v>42331.250009999989</v>
      </c>
      <c r="B11" s="20" t="str">
        <f ca="1">IF(A11&lt;'Time Breakdown'!$A$9,"",IF(VLOOKUP(A11,'Time Breakdown'!$A$9:$E$655,2,1)=VLOOKUP(A10,'Time Breakdown'!$A$9:$E$655,2,1)," ",VLOOKUP(A11,'Time Breakdown'!$A$9:$E$655,2,1)))</f>
        <v xml:space="preserve"> </v>
      </c>
      <c r="C11" s="21"/>
      <c r="D11" s="76">
        <f t="shared" ca="1" si="83"/>
        <v>42332.250009999989</v>
      </c>
      <c r="E11" s="20" t="str">
        <f ca="1">IF(D11&lt;'Time Breakdown'!$A$9,"",IF(VLOOKUP(D11,'Time Breakdown'!$A$9:$E$655,2,1)=VLOOKUP(D10,'Time Breakdown'!$A$9:$E$655,2,1)," ",VLOOKUP(D11,'Time Breakdown'!$A$9:$E$655,2,1)))</f>
        <v xml:space="preserve"> </v>
      </c>
      <c r="F11" s="21"/>
      <c r="G11" s="76">
        <f t="shared" ca="1" si="84"/>
        <v>42333.250009999989</v>
      </c>
      <c r="H11" s="20" t="str">
        <f ca="1">IF(G11&lt;'Time Breakdown'!$A$9,"",IF(VLOOKUP(G11,'Time Breakdown'!$A$9:$E$655,2,1)=VLOOKUP(G10,'Time Breakdown'!$A$9:$E$655,2,1)," ",VLOOKUP(G11,'Time Breakdown'!$A$9:$E$655,2,1)))</f>
        <v xml:space="preserve"> </v>
      </c>
      <c r="I11" s="21"/>
      <c r="J11" s="76">
        <f t="shared" ca="1" si="0"/>
        <v>42334.250009999989</v>
      </c>
      <c r="K11" s="20" t="str">
        <f ca="1">IF(J11&lt;'Time Breakdown'!$A$9,"",IF(VLOOKUP(J11,'Time Breakdown'!$A$9:$E$655,2,1)=VLOOKUP(J10,'Time Breakdown'!$A$9:$E$655,2,1)," ",VLOOKUP(J11,'Time Breakdown'!$A$9:$E$655,2,1)))</f>
        <v xml:space="preserve"> </v>
      </c>
      <c r="L11" s="21"/>
      <c r="M11" s="76">
        <f t="shared" ca="1" si="1"/>
        <v>42335.250009999989</v>
      </c>
      <c r="N11" s="20" t="str">
        <f ca="1">IF(M11&lt;'Time Breakdown'!$A$9,"",IF(VLOOKUP(M11,'Time Breakdown'!$A$9:$E$655,2,1)=VLOOKUP(M10,'Time Breakdown'!$A$9:$E$655,2,1)," ",VLOOKUP(M11,'Time Breakdown'!$A$9:$E$655,2,1)))</f>
        <v xml:space="preserve"> </v>
      </c>
      <c r="O11" s="21"/>
      <c r="P11" s="76">
        <f t="shared" ca="1" si="2"/>
        <v>42336.250009999989</v>
      </c>
      <c r="Q11" s="20" t="str">
        <f ca="1">IF(P11&lt;'Time Breakdown'!$A$9,"",IF(VLOOKUP(P11,'Time Breakdown'!$A$9:$E$655,2,1)=VLOOKUP(P10,'Time Breakdown'!$A$9:$E$655,2,1)," ",VLOOKUP(P11,'Time Breakdown'!$A$9:$E$655,2,1)))</f>
        <v xml:space="preserve"> </v>
      </c>
      <c r="R11" s="21"/>
      <c r="S11" s="76">
        <f t="shared" ca="1" si="3"/>
        <v>42337.250009999989</v>
      </c>
      <c r="T11" s="20" t="str">
        <f ca="1">IF(S11&lt;'Time Breakdown'!$A$9,"",IF(VLOOKUP(S11,'Time Breakdown'!$A$9:$E$655,2,1)=VLOOKUP(S10,'Time Breakdown'!$A$9:$E$655,2,1)," ",VLOOKUP(S11,'Time Breakdown'!$A$9:$E$655,2,1)))</f>
        <v xml:space="preserve"> </v>
      </c>
      <c r="U11" s="21"/>
      <c r="V11" s="76">
        <f t="shared" ca="1" si="4"/>
        <v>42338.250009999989</v>
      </c>
      <c r="W11" s="20" t="str">
        <f ca="1">IF(V11&lt;'Time Breakdown'!$A$9,"",IF(VLOOKUP(V11,'Time Breakdown'!$A$9:$E$655,2,1)=VLOOKUP(V10,'Time Breakdown'!$A$9:$E$655,2,1)," ",VLOOKUP(V11,'Time Breakdown'!$A$9:$E$655,2,1)))</f>
        <v xml:space="preserve"> </v>
      </c>
      <c r="X11" s="21"/>
      <c r="Y11" s="76">
        <f t="shared" ca="1" si="5"/>
        <v>42339.250009999989</v>
      </c>
      <c r="Z11" s="20" t="str">
        <f ca="1">IF(Y11&lt;'Time Breakdown'!$A$9,"",IF(VLOOKUP(Y11,'Time Breakdown'!$A$9:$E$655,2,1)=VLOOKUP(Y10,'Time Breakdown'!$A$9:$E$655,2,1)," ",VLOOKUP(Y11,'Time Breakdown'!$A$9:$E$655,2,1)))</f>
        <v xml:space="preserve"> </v>
      </c>
      <c r="AA11" s="21"/>
      <c r="AB11" s="76">
        <f t="shared" ca="1" si="6"/>
        <v>42340.250009999989</v>
      </c>
      <c r="AC11" s="20" t="str">
        <f ca="1">IF(AB11&lt;'Time Breakdown'!$A$9,"",IF(VLOOKUP(AB11,'Time Breakdown'!$A$9:$E$655,2,1)=VLOOKUP(AB10,'Time Breakdown'!$A$9:$E$655,2,1)," ",VLOOKUP(AB11,'Time Breakdown'!$A$9:$E$655,2,1)))</f>
        <v xml:space="preserve"> </v>
      </c>
      <c r="AD11" s="21"/>
      <c r="AE11" s="76">
        <f t="shared" ca="1" si="7"/>
        <v>42341.250009999989</v>
      </c>
      <c r="AF11" s="20" t="str">
        <f ca="1">IF(AE11&lt;'Time Breakdown'!$A$9,"",IF(VLOOKUP(AE11,'Time Breakdown'!$A$9:$E$655,2,1)=VLOOKUP(AE10,'Time Breakdown'!$A$9:$E$655,2,1)," ",VLOOKUP(AE11,'Time Breakdown'!$A$9:$E$655,2,1)))</f>
        <v xml:space="preserve"> </v>
      </c>
      <c r="AG11" s="21"/>
      <c r="AH11" s="76">
        <f t="shared" ca="1" si="8"/>
        <v>42342.250009999989</v>
      </c>
      <c r="AI11" s="20" t="str">
        <f ca="1">IF(AH11&lt;'Time Breakdown'!$A$9,"",IF(VLOOKUP(AH11,'Time Breakdown'!$A$9:$E$655,2,1)=VLOOKUP(AH10,'Time Breakdown'!$A$9:$E$655,2,1)," ",VLOOKUP(AH11,'Time Breakdown'!$A$9:$E$655,2,1)))</f>
        <v xml:space="preserve"> </v>
      </c>
      <c r="AJ11" s="21"/>
      <c r="AK11" s="76">
        <f t="shared" ca="1" si="9"/>
        <v>42343.250009999989</v>
      </c>
      <c r="AL11" s="20" t="str">
        <f ca="1">IF(AK11&lt;'Time Breakdown'!$A$9,"",IF(VLOOKUP(AK11,'Time Breakdown'!$A$9:$E$655,2,1)=VLOOKUP(AK10,'Time Breakdown'!$A$9:$E$655,2,1)," ",VLOOKUP(AK11,'Time Breakdown'!$A$9:$E$655,2,1)))</f>
        <v xml:space="preserve"> </v>
      </c>
      <c r="AM11" s="21"/>
      <c r="AN11" s="76">
        <f t="shared" ca="1" si="10"/>
        <v>42344.250009999989</v>
      </c>
      <c r="AO11" s="20" t="str">
        <f ca="1">IF(AN11&lt;'Time Breakdown'!$A$9,"",IF(VLOOKUP(AN11,'Time Breakdown'!$A$9:$E$655,2,1)=VLOOKUP(AN10,'Time Breakdown'!$A$9:$E$655,2,1)," ",VLOOKUP(AN11,'Time Breakdown'!$A$9:$E$655,2,1)))</f>
        <v xml:space="preserve"> </v>
      </c>
      <c r="AP11" s="21"/>
      <c r="AQ11" s="76">
        <f t="shared" ca="1" si="11"/>
        <v>42345.250009999989</v>
      </c>
      <c r="AR11" s="20" t="str">
        <f ca="1">IF(AQ11&lt;'Time Breakdown'!$A$9,"",IF(VLOOKUP(AQ11,'Time Breakdown'!$A$9:$E$655,2,1)=VLOOKUP(AQ10,'Time Breakdown'!$A$9:$E$655,2,1)," ",VLOOKUP(AQ11,'Time Breakdown'!$A$9:$E$655,2,1)))</f>
        <v xml:space="preserve"> </v>
      </c>
      <c r="AS11" s="21"/>
      <c r="AT11" s="76">
        <f t="shared" ca="1" si="12"/>
        <v>42346.250009999989</v>
      </c>
      <c r="AU11" s="20" t="str">
        <f ca="1">IF(AT11&lt;'Time Breakdown'!$A$9,"",IF(VLOOKUP(AT11,'Time Breakdown'!$A$9:$E$655,2,1)=VLOOKUP(AT10,'Time Breakdown'!$A$9:$E$655,2,1)," ",VLOOKUP(AT11,'Time Breakdown'!$A$9:$E$655,2,1)))</f>
        <v xml:space="preserve"> </v>
      </c>
      <c r="AV11" s="21"/>
      <c r="AW11" s="76">
        <f t="shared" ca="1" si="13"/>
        <v>42347.250009999989</v>
      </c>
      <c r="AX11" s="20" t="str">
        <f ca="1">IF(AW11&lt;'Time Breakdown'!$A$9,"",IF(VLOOKUP(AW11,'Time Breakdown'!$A$9:$E$655,2,1)=VLOOKUP(AW10,'Time Breakdown'!$A$9:$E$655,2,1)," ",VLOOKUP(AW11,'Time Breakdown'!$A$9:$E$655,2,1)))</f>
        <v xml:space="preserve"> </v>
      </c>
      <c r="AY11" s="21"/>
      <c r="AZ11" s="76">
        <f t="shared" ca="1" si="14"/>
        <v>42348.250009999989</v>
      </c>
      <c r="BA11" s="20" t="str">
        <f ca="1">IF(AZ11&lt;'Time Breakdown'!$A$9,"",IF(VLOOKUP(AZ11,'Time Breakdown'!$A$9:$E$655,2,1)=VLOOKUP(AZ10,'Time Breakdown'!$A$9:$E$655,2,1)," ",VLOOKUP(AZ11,'Time Breakdown'!$A$9:$E$655,2,1)))</f>
        <v xml:space="preserve"> </v>
      </c>
      <c r="BB11" s="21"/>
      <c r="BC11" s="76">
        <f t="shared" ca="1" si="15"/>
        <v>42349.250009999989</v>
      </c>
      <c r="BD11" s="20" t="str">
        <f ca="1">IF(BC11&lt;'Time Breakdown'!$A$9,"",IF(VLOOKUP(BC11,'Time Breakdown'!$A$9:$E$655,2,1)=VLOOKUP(BC10,'Time Breakdown'!$A$9:$E$655,2,1)," ",VLOOKUP(BC11,'Time Breakdown'!$A$9:$E$655,2,1)))</f>
        <v xml:space="preserve"> </v>
      </c>
      <c r="BE11" s="21"/>
      <c r="BF11" s="76">
        <f t="shared" ca="1" si="16"/>
        <v>42350.250009999989</v>
      </c>
      <c r="BG11" s="20" t="str">
        <f ca="1">IF(BF11&lt;'Time Breakdown'!$A$9,"",IF(VLOOKUP(BF11,'Time Breakdown'!$A$9:$E$655,2,1)=VLOOKUP(BF10,'Time Breakdown'!$A$9:$E$655,2,1)," ",VLOOKUP(BF11,'Time Breakdown'!$A$9:$E$655,2,1)))</f>
        <v xml:space="preserve"> </v>
      </c>
      <c r="BH11" s="21"/>
      <c r="BI11" s="76">
        <f t="shared" ca="1" si="17"/>
        <v>42351.250009999989</v>
      </c>
      <c r="BJ11" s="20" t="str">
        <f ca="1">IF(BI11&lt;'Time Breakdown'!$A$9,"",IF(VLOOKUP(BI11,'Time Breakdown'!$A$9:$E$655,2,1)=VLOOKUP(BI10,'Time Breakdown'!$A$9:$E$655,2,1)," ",VLOOKUP(BI11,'Time Breakdown'!$A$9:$E$655,2,1)))</f>
        <v xml:space="preserve"> </v>
      </c>
      <c r="BK11" s="21"/>
      <c r="BL11" s="76">
        <f t="shared" ca="1" si="18"/>
        <v>42352.250009999989</v>
      </c>
      <c r="BM11" s="20" t="str">
        <f ca="1">IF(BL11&lt;'Time Breakdown'!$A$9,"",IF(VLOOKUP(BL11,'Time Breakdown'!$A$9:$E$655,2,1)=VLOOKUP(BL10,'Time Breakdown'!$A$9:$E$655,2,1)," ",VLOOKUP(BL11,'Time Breakdown'!$A$9:$E$655,2,1)))</f>
        <v xml:space="preserve"> </v>
      </c>
      <c r="BN11" s="21"/>
      <c r="BO11" s="76">
        <f t="shared" ca="1" si="19"/>
        <v>42353.250009999989</v>
      </c>
      <c r="BP11" s="20" t="str">
        <f ca="1">IF(BO11&lt;'Time Breakdown'!$A$9,"",IF(VLOOKUP(BO11,'Time Breakdown'!$A$9:$E$655,2,1)=VLOOKUP(BO10,'Time Breakdown'!$A$9:$E$655,2,1)," ",VLOOKUP(BO11,'Time Breakdown'!$A$9:$E$655,2,1)))</f>
        <v xml:space="preserve"> </v>
      </c>
      <c r="BQ11" s="21"/>
      <c r="BR11" s="76">
        <f t="shared" ca="1" si="20"/>
        <v>42354.250009999989</v>
      </c>
      <c r="BS11" s="20" t="str">
        <f ca="1">IF(BR11&lt;'Time Breakdown'!$A$9,"",IF(VLOOKUP(BR11,'Time Breakdown'!$A$9:$E$655,2,1)=VLOOKUP(BR10,'Time Breakdown'!$A$9:$E$655,2,1)," ",VLOOKUP(BR11,'Time Breakdown'!$A$9:$E$655,2,1)))</f>
        <v xml:space="preserve"> </v>
      </c>
      <c r="BT11" s="21"/>
      <c r="BU11" s="76">
        <f t="shared" ca="1" si="21"/>
        <v>42355.250009999989</v>
      </c>
      <c r="BV11" s="20" t="str">
        <f ca="1">IF(BU11&lt;'Time Breakdown'!$A$9,"",IF(VLOOKUP(BU11,'Time Breakdown'!$A$9:$E$655,2,1)=VLOOKUP(BU10,'Time Breakdown'!$A$9:$E$655,2,1)," ",VLOOKUP(BU11,'Time Breakdown'!$A$9:$E$655,2,1)))</f>
        <v xml:space="preserve"> </v>
      </c>
      <c r="BW11" s="21"/>
      <c r="BX11" s="76">
        <f t="shared" ca="1" si="22"/>
        <v>42356.250009999989</v>
      </c>
      <c r="BY11" s="20" t="str">
        <f ca="1">IF(BX11&lt;'Time Breakdown'!$A$9,"",IF(VLOOKUP(BX11,'Time Breakdown'!$A$9:$E$655,2,1)=VLOOKUP(BX10,'Time Breakdown'!$A$9:$E$655,2,1)," ",VLOOKUP(BX11,'Time Breakdown'!$A$9:$E$655,2,1)))</f>
        <v xml:space="preserve"> </v>
      </c>
      <c r="BZ11" s="21"/>
      <c r="CA11" s="76">
        <f t="shared" ca="1" si="23"/>
        <v>42357.250009999989</v>
      </c>
      <c r="CB11" s="20" t="str">
        <f ca="1">IF(CA11&lt;'Time Breakdown'!$A$9,"",IF(VLOOKUP(CA11,'Time Breakdown'!$A$9:$E$655,2,1)=VLOOKUP(CA10,'Time Breakdown'!$A$9:$E$655,2,1)," ",VLOOKUP(CA11,'Time Breakdown'!$A$9:$E$655,2,1)))</f>
        <v xml:space="preserve"> </v>
      </c>
      <c r="CC11" s="21"/>
      <c r="CD11" s="76">
        <f t="shared" ca="1" si="24"/>
        <v>42358.250009999989</v>
      </c>
      <c r="CE11" s="20" t="str">
        <f ca="1">IF(CD11&lt;'Time Breakdown'!$A$9,"",IF(VLOOKUP(CD11,'Time Breakdown'!$A$9:$E$655,2,1)=VLOOKUP(CD10,'Time Breakdown'!$A$9:$E$655,2,1)," ",VLOOKUP(CD11,'Time Breakdown'!$A$9:$E$655,2,1)))</f>
        <v xml:space="preserve"> </v>
      </c>
      <c r="CF11" s="21"/>
      <c r="CG11" s="76">
        <f t="shared" ca="1" si="25"/>
        <v>42359.250009999989</v>
      </c>
      <c r="CH11" s="20" t="str">
        <f ca="1">IF(CG11&lt;'Time Breakdown'!$A$9,"",IF(VLOOKUP(CG11,'Time Breakdown'!$A$9:$E$655,2,1)=VLOOKUP(CG10,'Time Breakdown'!$A$9:$E$655,2,1)," ",VLOOKUP(CG11,'Time Breakdown'!$A$9:$E$655,2,1)))</f>
        <v xml:space="preserve"> </v>
      </c>
      <c r="CI11" s="21"/>
      <c r="CJ11" s="76">
        <f t="shared" ca="1" si="26"/>
        <v>42360.250009999989</v>
      </c>
      <c r="CK11" s="20" t="str">
        <f ca="1">IF(CJ11&lt;'Time Breakdown'!$A$9,"",IF(VLOOKUP(CJ11,'Time Breakdown'!$A$9:$E$655,2,1)=VLOOKUP(CJ10,'Time Breakdown'!$A$9:$E$655,2,1)," ",VLOOKUP(CJ11,'Time Breakdown'!$A$9:$E$655,2,1)))</f>
        <v xml:space="preserve"> </v>
      </c>
      <c r="CL11" s="21"/>
      <c r="CM11" s="76">
        <f t="shared" ca="1" si="27"/>
        <v>42361.250009999989</v>
      </c>
      <c r="CN11" s="20" t="str">
        <f ca="1">IF(CM11&lt;'Time Breakdown'!$A$9,"",IF(VLOOKUP(CM11,'Time Breakdown'!$A$9:$E$655,2,1)=VLOOKUP(CM10,'Time Breakdown'!$A$9:$E$655,2,1)," ",VLOOKUP(CM11,'Time Breakdown'!$A$9:$E$655,2,1)))</f>
        <v xml:space="preserve"> </v>
      </c>
      <c r="CO11" s="21"/>
      <c r="CP11" s="76">
        <f t="shared" ca="1" si="28"/>
        <v>42362.250009999989</v>
      </c>
      <c r="CQ11" s="20" t="str">
        <f ca="1">IF(CP11&lt;'Time Breakdown'!$A$9,"",IF(VLOOKUP(CP11,'Time Breakdown'!$A$9:$E$655,2,1)=VLOOKUP(CP10,'Time Breakdown'!$A$9:$E$655,2,1)," ",VLOOKUP(CP11,'Time Breakdown'!$A$9:$E$655,2,1)))</f>
        <v xml:space="preserve"> </v>
      </c>
      <c r="CR11" s="21"/>
      <c r="CS11" s="76">
        <f t="shared" ca="1" si="29"/>
        <v>42363.250009999989</v>
      </c>
      <c r="CT11" s="20" t="str">
        <f ca="1">IF(CS11&lt;'Time Breakdown'!$A$9,"",IF(VLOOKUP(CS11,'Time Breakdown'!$A$9:$E$655,2,1)=VLOOKUP(CS10,'Time Breakdown'!$A$9:$E$655,2,1)," ",VLOOKUP(CS11,'Time Breakdown'!$A$9:$E$655,2,1)))</f>
        <v xml:space="preserve"> </v>
      </c>
      <c r="CU11" s="21"/>
      <c r="CV11" s="76">
        <f t="shared" ca="1" si="30"/>
        <v>42364.250009999989</v>
      </c>
      <c r="CW11" s="20" t="str">
        <f ca="1">IF(CV11&lt;'Time Breakdown'!$A$9,"",IF(VLOOKUP(CV11,'Time Breakdown'!$A$9:$E$655,2,1)=VLOOKUP(CV10,'Time Breakdown'!$A$9:$E$655,2,1)," ",VLOOKUP(CV11,'Time Breakdown'!$A$9:$E$655,2,1)))</f>
        <v xml:space="preserve"> </v>
      </c>
      <c r="CX11" s="21"/>
      <c r="CY11" s="76">
        <f t="shared" ca="1" si="31"/>
        <v>42365.250009999989</v>
      </c>
      <c r="CZ11" s="20" t="str">
        <f ca="1">IF(CY11&lt;'Time Breakdown'!$A$9,"",IF(VLOOKUP(CY11,'Time Breakdown'!$A$9:$E$655,2,1)=VLOOKUP(CY10,'Time Breakdown'!$A$9:$E$655,2,1)," ",VLOOKUP(CY11,'Time Breakdown'!$A$9:$E$655,2,1)))</f>
        <v xml:space="preserve"> </v>
      </c>
      <c r="DA11" s="21"/>
      <c r="DB11" s="76">
        <f t="shared" ca="1" si="32"/>
        <v>42366.250009999989</v>
      </c>
      <c r="DC11" s="20" t="str">
        <f ca="1">IF(DB11&lt;'Time Breakdown'!$A$9,"",IF(VLOOKUP(DB11,'Time Breakdown'!$A$9:$E$655,2,1)=VLOOKUP(DB10,'Time Breakdown'!$A$9:$E$655,2,1)," ",VLOOKUP(DB11,'Time Breakdown'!$A$9:$E$655,2,1)))</f>
        <v xml:space="preserve"> </v>
      </c>
      <c r="DD11" s="21"/>
      <c r="DE11" s="76">
        <f t="shared" ca="1" si="33"/>
        <v>42367.250009999989</v>
      </c>
      <c r="DF11" s="20" t="str">
        <f ca="1">IF(DE11&lt;'Time Breakdown'!$A$9,"",IF(VLOOKUP(DE11,'Time Breakdown'!$A$9:$E$655,2,1)=VLOOKUP(DE10,'Time Breakdown'!$A$9:$E$655,2,1)," ",VLOOKUP(DE11,'Time Breakdown'!$A$9:$E$655,2,1)))</f>
        <v xml:space="preserve"> </v>
      </c>
      <c r="DG11" s="21"/>
      <c r="DH11" s="76">
        <f t="shared" ca="1" si="34"/>
        <v>42368.250009999989</v>
      </c>
      <c r="DI11" s="20" t="str">
        <f ca="1">IF(DH11&lt;'Time Breakdown'!$A$9,"",IF(VLOOKUP(DH11,'Time Breakdown'!$A$9:$E$655,2,1)=VLOOKUP(DH10,'Time Breakdown'!$A$9:$E$655,2,1)," ",VLOOKUP(DH11,'Time Breakdown'!$A$9:$E$655,2,1)))</f>
        <v xml:space="preserve"> </v>
      </c>
      <c r="DJ11" s="21"/>
      <c r="DK11" s="76">
        <f t="shared" ca="1" si="35"/>
        <v>42369.250009999989</v>
      </c>
      <c r="DL11" s="20" t="str">
        <f ca="1">IF(DK11&lt;'Time Breakdown'!$A$9,"",IF(VLOOKUP(DK11,'Time Breakdown'!$A$9:$E$655,2,1)=VLOOKUP(DK10,'Time Breakdown'!$A$9:$E$655,2,1)," ",VLOOKUP(DK11,'Time Breakdown'!$A$9:$E$655,2,1)))</f>
        <v xml:space="preserve"> </v>
      </c>
      <c r="DM11" s="21"/>
      <c r="DN11" s="76">
        <f t="shared" ca="1" si="36"/>
        <v>42370.250009999989</v>
      </c>
      <c r="DO11" s="20" t="str">
        <f ca="1">IF(DN11&lt;'Time Breakdown'!$A$9,"",IF(VLOOKUP(DN11,'Time Breakdown'!$A$9:$E$655,2,1)=VLOOKUP(DN10,'Time Breakdown'!$A$9:$E$655,2,1)," ",VLOOKUP(DN11,'Time Breakdown'!$A$9:$E$655,2,1)))</f>
        <v xml:space="preserve"> </v>
      </c>
      <c r="DP11" s="21"/>
      <c r="DQ11" s="76">
        <f t="shared" ca="1" si="37"/>
        <v>42371.250009999989</v>
      </c>
      <c r="DR11" s="20" t="str">
        <f ca="1">IF(DQ11&lt;'Time Breakdown'!$A$9,"",IF(VLOOKUP(DQ11,'Time Breakdown'!$A$9:$E$655,2,1)=VLOOKUP(DQ10,'Time Breakdown'!$A$9:$E$655,2,1)," ",VLOOKUP(DQ11,'Time Breakdown'!$A$9:$E$655,2,1)))</f>
        <v xml:space="preserve"> </v>
      </c>
      <c r="DS11" s="21"/>
      <c r="DT11" s="76">
        <f t="shared" ca="1" si="38"/>
        <v>42372.250009999989</v>
      </c>
      <c r="DU11" s="20" t="str">
        <f ca="1">IF(DT11&lt;'Time Breakdown'!$A$9,"",IF(VLOOKUP(DT11,'Time Breakdown'!$A$9:$E$655,2,1)=VLOOKUP(DT10,'Time Breakdown'!$A$9:$E$655,2,1)," ",VLOOKUP(DT11,'Time Breakdown'!$A$9:$E$655,2,1)))</f>
        <v xml:space="preserve"> </v>
      </c>
      <c r="DV11" s="21"/>
      <c r="DW11" s="76">
        <f t="shared" ca="1" si="39"/>
        <v>42373.250009999989</v>
      </c>
      <c r="DX11" s="20" t="str">
        <f ca="1">IF(DW11&lt;'Time Breakdown'!$A$9,"",IF(VLOOKUP(DW11,'Time Breakdown'!$A$9:$E$655,2,1)=VLOOKUP(DW10,'Time Breakdown'!$A$9:$E$655,2,1)," ",VLOOKUP(DW11,'Time Breakdown'!$A$9:$E$655,2,1)))</f>
        <v xml:space="preserve"> </v>
      </c>
      <c r="DY11" s="21"/>
      <c r="DZ11" s="76">
        <f t="shared" ca="1" si="40"/>
        <v>42374.250009999989</v>
      </c>
      <c r="EA11" s="20" t="str">
        <f ca="1">IF(DZ11&lt;'Time Breakdown'!$A$9,"",IF(VLOOKUP(DZ11,'Time Breakdown'!$A$9:$E$655,2,1)=VLOOKUP(DZ10,'Time Breakdown'!$A$9:$E$655,2,1)," ",VLOOKUP(DZ11,'Time Breakdown'!$A$9:$E$655,2,1)))</f>
        <v xml:space="preserve"> </v>
      </c>
      <c r="EB11" s="21"/>
      <c r="EC11" s="76">
        <f t="shared" ca="1" si="41"/>
        <v>42375.250009999989</v>
      </c>
      <c r="ED11" s="20" t="str">
        <f ca="1">IF(EC11&lt;'Time Breakdown'!$A$9,"",IF(VLOOKUP(EC11,'Time Breakdown'!$A$9:$E$655,2,1)=VLOOKUP(EC10,'Time Breakdown'!$A$9:$E$655,2,1)," ",VLOOKUP(EC11,'Time Breakdown'!$A$9:$E$655,2,1)))</f>
        <v xml:space="preserve"> </v>
      </c>
      <c r="EE11" s="21"/>
      <c r="EF11" s="76">
        <f t="shared" ca="1" si="42"/>
        <v>42376.250009999989</v>
      </c>
      <c r="EG11" s="20" t="str">
        <f ca="1">IF(EF11&lt;'Time Breakdown'!$A$9,"",IF(VLOOKUP(EF11,'Time Breakdown'!$A$9:$E$655,2,1)=VLOOKUP(EF10,'Time Breakdown'!$A$9:$E$655,2,1)," ",VLOOKUP(EF11,'Time Breakdown'!$A$9:$E$655,2,1)))</f>
        <v xml:space="preserve"> </v>
      </c>
      <c r="EH11" s="21"/>
      <c r="EI11" s="76">
        <f t="shared" ca="1" si="43"/>
        <v>42377.250009999989</v>
      </c>
      <c r="EJ11" s="20" t="str">
        <f ca="1">IF(EI11&lt;'Time Breakdown'!$A$9,"",IF(VLOOKUP(EI11,'Time Breakdown'!$A$9:$E$655,2,1)=VLOOKUP(EI10,'Time Breakdown'!$A$9:$E$655,2,1)," ",VLOOKUP(EI11,'Time Breakdown'!$A$9:$E$655,2,1)))</f>
        <v xml:space="preserve"> </v>
      </c>
      <c r="EK11" s="21"/>
      <c r="EL11" s="76">
        <f t="shared" ca="1" si="44"/>
        <v>42378.250009999989</v>
      </c>
      <c r="EM11" s="20" t="str">
        <f ca="1">IF(EL11&lt;'Time Breakdown'!$A$9,"",IF(VLOOKUP(EL11,'Time Breakdown'!$A$9:$E$655,2,1)=VLOOKUP(EL10,'Time Breakdown'!$A$9:$E$655,2,1)," ",VLOOKUP(EL11,'Time Breakdown'!$A$9:$E$655,2,1)))</f>
        <v xml:space="preserve"> </v>
      </c>
      <c r="EN11" s="21"/>
      <c r="EO11" s="76">
        <f t="shared" ca="1" si="45"/>
        <v>42379.250009999989</v>
      </c>
      <c r="EP11" s="20" t="str">
        <f ca="1">IF(EO11&lt;'Time Breakdown'!$A$9,"",IF(VLOOKUP(EO11,'Time Breakdown'!$A$9:$E$655,2,1)=VLOOKUP(EO10,'Time Breakdown'!$A$9:$E$655,2,1)," ",VLOOKUP(EO11,'Time Breakdown'!$A$9:$E$655,2,1)))</f>
        <v xml:space="preserve"> </v>
      </c>
      <c r="EQ11" s="21"/>
      <c r="ER11" s="76">
        <f t="shared" ca="1" si="46"/>
        <v>42380.250009999989</v>
      </c>
      <c r="ES11" s="20" t="str">
        <f ca="1">IF(ER11&lt;'Time Breakdown'!$A$9,"",IF(VLOOKUP(ER11,'Time Breakdown'!$A$9:$E$655,2,1)=VLOOKUP(ER10,'Time Breakdown'!$A$9:$E$655,2,1)," ",VLOOKUP(ER11,'Time Breakdown'!$A$9:$E$655,2,1)))</f>
        <v xml:space="preserve"> </v>
      </c>
      <c r="ET11" s="21"/>
      <c r="EU11" s="76">
        <f t="shared" ca="1" si="47"/>
        <v>42381.250009999989</v>
      </c>
      <c r="EV11" s="20" t="str">
        <f ca="1">IF(EU11&lt;'Time Breakdown'!$A$9,"",IF(VLOOKUP(EU11,'Time Breakdown'!$A$9:$E$655,2,1)=VLOOKUP(EU10,'Time Breakdown'!$A$9:$E$655,2,1)," ",VLOOKUP(EU11,'Time Breakdown'!$A$9:$E$655,2,1)))</f>
        <v xml:space="preserve"> </v>
      </c>
      <c r="EW11" s="21"/>
      <c r="EX11" s="76">
        <f t="shared" ca="1" si="48"/>
        <v>42382.250009999989</v>
      </c>
      <c r="EY11" s="20" t="str">
        <f ca="1">IF(EX11&lt;'Time Breakdown'!$A$9,"",IF(VLOOKUP(EX11,'Time Breakdown'!$A$9:$E$655,2,1)=VLOOKUP(EX10,'Time Breakdown'!$A$9:$E$655,2,1)," ",VLOOKUP(EX11,'Time Breakdown'!$A$9:$E$655,2,1)))</f>
        <v xml:space="preserve"> </v>
      </c>
      <c r="EZ11" s="21"/>
      <c r="FA11" s="76">
        <f t="shared" ca="1" si="49"/>
        <v>42383.250009999989</v>
      </c>
      <c r="FB11" s="20" t="str">
        <f ca="1">IF(FA11&lt;'Time Breakdown'!$A$9,"",IF(VLOOKUP(FA11,'Time Breakdown'!$A$9:$E$655,2,1)=VLOOKUP(FA10,'Time Breakdown'!$A$9:$E$655,2,1)," ",VLOOKUP(FA11,'Time Breakdown'!$A$9:$E$655,2,1)))</f>
        <v xml:space="preserve"> </v>
      </c>
      <c r="FC11" s="21"/>
      <c r="FD11" s="76">
        <f t="shared" ca="1" si="50"/>
        <v>42384.250009999989</v>
      </c>
      <c r="FE11" s="20" t="str">
        <f ca="1">IF(FD11&lt;'Time Breakdown'!$A$9,"",IF(VLOOKUP(FD11,'Time Breakdown'!$A$9:$E$655,2,1)=VLOOKUP(FD10,'Time Breakdown'!$A$9:$E$655,2,1)," ",VLOOKUP(FD11,'Time Breakdown'!$A$9:$E$655,2,1)))</f>
        <v xml:space="preserve"> </v>
      </c>
      <c r="FF11" s="21"/>
      <c r="FG11" s="76">
        <f t="shared" ca="1" si="51"/>
        <v>42385.250009999989</v>
      </c>
      <c r="FH11" s="20" t="str">
        <f ca="1">IF(FG11&lt;'Time Breakdown'!$A$9,"",IF(VLOOKUP(FG11,'Time Breakdown'!$A$9:$E$655,2,1)=VLOOKUP(FG10,'Time Breakdown'!$A$9:$E$655,2,1)," ",VLOOKUP(FG11,'Time Breakdown'!$A$9:$E$655,2,1)))</f>
        <v xml:space="preserve"> </v>
      </c>
      <c r="FI11" s="21"/>
      <c r="FJ11" s="76">
        <f t="shared" ca="1" si="52"/>
        <v>42386.250009999989</v>
      </c>
      <c r="FK11" s="20" t="str">
        <f ca="1">IF(FJ11&lt;'Time Breakdown'!$A$9,"",IF(VLOOKUP(FJ11,'Time Breakdown'!$A$9:$E$655,2,1)=VLOOKUP(FJ10,'Time Breakdown'!$A$9:$E$655,2,1)," ",VLOOKUP(FJ11,'Time Breakdown'!$A$9:$E$655,2,1)))</f>
        <v xml:space="preserve"> </v>
      </c>
      <c r="FL11" s="21"/>
      <c r="FM11" s="76">
        <f t="shared" ca="1" si="53"/>
        <v>42387.250009999989</v>
      </c>
      <c r="FN11" s="20" t="str">
        <f ca="1">IF(FM11&lt;'Time Breakdown'!$A$9,"",IF(VLOOKUP(FM11,'Time Breakdown'!$A$9:$E$655,2,1)=VLOOKUP(FM10,'Time Breakdown'!$A$9:$E$655,2,1)," ",VLOOKUP(FM11,'Time Breakdown'!$A$9:$E$655,2,1)))</f>
        <v xml:space="preserve"> </v>
      </c>
      <c r="FO11" s="21"/>
      <c r="FP11" s="76">
        <f t="shared" ca="1" si="54"/>
        <v>42388.250009999989</v>
      </c>
      <c r="FQ11" s="20" t="str">
        <f ca="1">IF(FP11&lt;'Time Breakdown'!$A$9,"",IF(VLOOKUP(FP11,'Time Breakdown'!$A$9:$E$655,2,1)=VLOOKUP(FP10,'Time Breakdown'!$A$9:$E$655,2,1)," ",VLOOKUP(FP11,'Time Breakdown'!$A$9:$E$655,2,1)))</f>
        <v xml:space="preserve"> </v>
      </c>
      <c r="FR11" s="21"/>
      <c r="FS11" s="76">
        <f t="shared" ca="1" si="55"/>
        <v>42389.250009999989</v>
      </c>
      <c r="FT11" s="20" t="str">
        <f ca="1">IF(FS11&lt;'Time Breakdown'!$A$9,"",IF(VLOOKUP(FS11,'Time Breakdown'!$A$9:$E$655,2,1)=VLOOKUP(FS10,'Time Breakdown'!$A$9:$E$655,2,1)," ",VLOOKUP(FS11,'Time Breakdown'!$A$9:$E$655,2,1)))</f>
        <v xml:space="preserve"> </v>
      </c>
      <c r="FU11" s="21"/>
      <c r="FV11" s="76">
        <f t="shared" ca="1" si="56"/>
        <v>42390.250009999989</v>
      </c>
      <c r="FW11" s="20" t="str">
        <f ca="1">IF(FV11&lt;'Time Breakdown'!$A$9,"",IF(VLOOKUP(FV11,'Time Breakdown'!$A$9:$E$655,2,1)=VLOOKUP(FV10,'Time Breakdown'!$A$9:$E$655,2,1)," ",VLOOKUP(FV11,'Time Breakdown'!$A$9:$E$655,2,1)))</f>
        <v xml:space="preserve"> </v>
      </c>
      <c r="FX11" s="21"/>
      <c r="FY11" s="76">
        <f t="shared" ca="1" si="57"/>
        <v>42391.250009999989</v>
      </c>
      <c r="FZ11" s="20" t="str">
        <f ca="1">IF(FY11&lt;'Time Breakdown'!$A$9,"",IF(VLOOKUP(FY11,'Time Breakdown'!$A$9:$E$655,2,1)=VLOOKUP(FY10,'Time Breakdown'!$A$9:$E$655,2,1)," ",VLOOKUP(FY11,'Time Breakdown'!$A$9:$E$655,2,1)))</f>
        <v xml:space="preserve"> </v>
      </c>
      <c r="GA11" s="21"/>
      <c r="GB11" s="76">
        <f t="shared" ca="1" si="58"/>
        <v>42392.250009999989</v>
      </c>
      <c r="GC11" s="20" t="str">
        <f ca="1">IF(GB11&lt;'Time Breakdown'!$A$9,"",IF(VLOOKUP(GB11,'Time Breakdown'!$A$9:$E$655,2,1)=VLOOKUP(GB10,'Time Breakdown'!$A$9:$E$655,2,1)," ",VLOOKUP(GB11,'Time Breakdown'!$A$9:$E$655,2,1)))</f>
        <v xml:space="preserve"> </v>
      </c>
      <c r="GD11" s="21"/>
      <c r="GE11" s="76">
        <f t="shared" ca="1" si="59"/>
        <v>42393.250009999989</v>
      </c>
      <c r="GF11" s="20" t="str">
        <f ca="1">IF(GE11&lt;'Time Breakdown'!$A$9,"",IF(VLOOKUP(GE11,'Time Breakdown'!$A$9:$E$655,2,1)=VLOOKUP(GE10,'Time Breakdown'!$A$9:$E$655,2,1)," ",VLOOKUP(GE11,'Time Breakdown'!$A$9:$E$655,2,1)))</f>
        <v xml:space="preserve"> </v>
      </c>
      <c r="GG11" s="21"/>
      <c r="GH11" s="76">
        <f t="shared" ca="1" si="60"/>
        <v>42394.250009999989</v>
      </c>
      <c r="GI11" s="20" t="str">
        <f ca="1">IF(GH11&lt;'Time Breakdown'!$A$9,"",IF(VLOOKUP(GH11,'Time Breakdown'!$A$9:$E$655,2,1)=VLOOKUP(GH10,'Time Breakdown'!$A$9:$E$655,2,1)," ",VLOOKUP(GH11,'Time Breakdown'!$A$9:$E$655,2,1)))</f>
        <v xml:space="preserve"> </v>
      </c>
      <c r="GJ11" s="21"/>
      <c r="GK11" s="76">
        <f t="shared" ca="1" si="61"/>
        <v>42395.250009999989</v>
      </c>
      <c r="GL11" s="20" t="str">
        <f ca="1">IF(GK11&lt;'Time Breakdown'!$A$9,"",IF(VLOOKUP(GK11,'Time Breakdown'!$A$9:$E$655,2,1)=VLOOKUP(GK10,'Time Breakdown'!$A$9:$E$655,2,1)," ",VLOOKUP(GK11,'Time Breakdown'!$A$9:$E$655,2,1)))</f>
        <v xml:space="preserve"> </v>
      </c>
      <c r="GM11" s="21"/>
      <c r="GN11" s="76">
        <f t="shared" ca="1" si="62"/>
        <v>42396.250009999989</v>
      </c>
      <c r="GO11" s="20" t="str">
        <f ca="1">IF(GN11&lt;'Time Breakdown'!$A$9,"",IF(VLOOKUP(GN11,'Time Breakdown'!$A$9:$E$655,2,1)=VLOOKUP(GN10,'Time Breakdown'!$A$9:$E$655,2,1)," ",VLOOKUP(GN11,'Time Breakdown'!$A$9:$E$655,2,1)))</f>
        <v xml:space="preserve"> </v>
      </c>
      <c r="GP11" s="21"/>
      <c r="GQ11" s="76">
        <f t="shared" ca="1" si="63"/>
        <v>42397.250009999989</v>
      </c>
      <c r="GR11" s="20" t="str">
        <f ca="1">IF(GQ11&lt;'Time Breakdown'!$A$9,"",IF(VLOOKUP(GQ11,'Time Breakdown'!$A$9:$E$655,2,1)=VLOOKUP(GQ10,'Time Breakdown'!$A$9:$E$655,2,1)," ",VLOOKUP(GQ11,'Time Breakdown'!$A$9:$E$655,2,1)))</f>
        <v xml:space="preserve"> </v>
      </c>
      <c r="GS11" s="21"/>
      <c r="GT11" s="76">
        <f t="shared" ca="1" si="64"/>
        <v>42398.250009999989</v>
      </c>
      <c r="GU11" s="20" t="str">
        <f ca="1">IF(GT11&lt;'Time Breakdown'!$A$9,"",IF(VLOOKUP(GT11,'Time Breakdown'!$A$9:$E$655,2,1)=VLOOKUP(GT10,'Time Breakdown'!$A$9:$E$655,2,1)," ",VLOOKUP(GT11,'Time Breakdown'!$A$9:$E$655,2,1)))</f>
        <v xml:space="preserve"> </v>
      </c>
      <c r="GV11" s="21"/>
      <c r="GW11" s="76">
        <f t="shared" ca="1" si="65"/>
        <v>42399.250009999989</v>
      </c>
      <c r="GX11" s="20" t="str">
        <f ca="1">IF(GW11&lt;'Time Breakdown'!$A$9,"",IF(VLOOKUP(GW11,'Time Breakdown'!$A$9:$E$655,2,1)=VLOOKUP(GW10,'Time Breakdown'!$A$9:$E$655,2,1)," ",VLOOKUP(GW11,'Time Breakdown'!$A$9:$E$655,2,1)))</f>
        <v xml:space="preserve"> </v>
      </c>
      <c r="GY11" s="21"/>
      <c r="GZ11" s="76">
        <f t="shared" ca="1" si="66"/>
        <v>42400.250009999989</v>
      </c>
      <c r="HA11" s="20" t="str">
        <f ca="1">IF(GZ11&lt;'Time Breakdown'!$A$9,"",IF(VLOOKUP(GZ11,'Time Breakdown'!$A$9:$E$655,2,1)=VLOOKUP(GZ10,'Time Breakdown'!$A$9:$E$655,2,1)," ",VLOOKUP(GZ11,'Time Breakdown'!$A$9:$E$655,2,1)))</f>
        <v xml:space="preserve"> </v>
      </c>
      <c r="HB11" s="21"/>
      <c r="HC11" s="76">
        <f t="shared" ca="1" si="67"/>
        <v>42401.250009999989</v>
      </c>
      <c r="HD11" s="20" t="str">
        <f ca="1">IF(HC11&lt;'Time Breakdown'!$A$9,"",IF(VLOOKUP(HC11,'Time Breakdown'!$A$9:$E$655,2,1)=VLOOKUP(HC10,'Time Breakdown'!$A$9:$E$655,2,1)," ",VLOOKUP(HC11,'Time Breakdown'!$A$9:$E$655,2,1)))</f>
        <v xml:space="preserve"> </v>
      </c>
      <c r="HE11" s="21"/>
      <c r="HF11" s="76">
        <f t="shared" ca="1" si="68"/>
        <v>42402.250009999989</v>
      </c>
      <c r="HG11" s="20" t="str">
        <f ca="1">IF(HF11&lt;'Time Breakdown'!$A$9,"",IF(VLOOKUP(HF11,'Time Breakdown'!$A$9:$E$655,2,1)=VLOOKUP(HF10,'Time Breakdown'!$A$9:$E$655,2,1)," ",VLOOKUP(HF11,'Time Breakdown'!$A$9:$E$655,2,1)))</f>
        <v xml:space="preserve"> </v>
      </c>
      <c r="HH11" s="21"/>
      <c r="HI11" s="76">
        <f t="shared" ca="1" si="69"/>
        <v>42403.250009999989</v>
      </c>
      <c r="HJ11" s="20" t="str">
        <f ca="1">IF(HI11&lt;'Time Breakdown'!$A$9,"",IF(VLOOKUP(HI11,'Time Breakdown'!$A$9:$E$655,2,1)=VLOOKUP(HI10,'Time Breakdown'!$A$9:$E$655,2,1)," ",VLOOKUP(HI11,'Time Breakdown'!$A$9:$E$655,2,1)))</f>
        <v xml:space="preserve"> </v>
      </c>
      <c r="HK11" s="21"/>
      <c r="HL11" s="76">
        <f t="shared" ca="1" si="70"/>
        <v>42404.250009999989</v>
      </c>
      <c r="HM11" s="20" t="str">
        <f ca="1">IF(HL11&lt;'Time Breakdown'!$A$9,"",IF(VLOOKUP(HL11,'Time Breakdown'!$A$9:$E$655,2,1)=VLOOKUP(HL10,'Time Breakdown'!$A$9:$E$655,2,1)," ",VLOOKUP(HL11,'Time Breakdown'!$A$9:$E$655,2,1)))</f>
        <v xml:space="preserve"> </v>
      </c>
      <c r="HN11" s="21"/>
      <c r="HO11" s="76">
        <f t="shared" ca="1" si="71"/>
        <v>42405.250009999989</v>
      </c>
      <c r="HP11" s="20" t="str">
        <f ca="1">IF(HO11&lt;'Time Breakdown'!$A$9,"",IF(VLOOKUP(HO11,'Time Breakdown'!$A$9:$E$655,2,1)=VLOOKUP(HO10,'Time Breakdown'!$A$9:$E$655,2,1)," ",VLOOKUP(HO11,'Time Breakdown'!$A$9:$E$655,2,1)))</f>
        <v xml:space="preserve"> </v>
      </c>
      <c r="HQ11" s="21"/>
      <c r="HR11" s="76">
        <f t="shared" ca="1" si="72"/>
        <v>42406.250009999989</v>
      </c>
      <c r="HS11" s="20" t="str">
        <f ca="1">IF(HR11&lt;'Time Breakdown'!$A$9,"",IF(VLOOKUP(HR11,'Time Breakdown'!$A$9:$E$655,2,1)=VLOOKUP(HR10,'Time Breakdown'!$A$9:$E$655,2,1)," ",VLOOKUP(HR11,'Time Breakdown'!$A$9:$E$655,2,1)))</f>
        <v xml:space="preserve"> </v>
      </c>
      <c r="HT11" s="21"/>
      <c r="HU11" s="76">
        <f t="shared" ca="1" si="73"/>
        <v>42407.250009999989</v>
      </c>
      <c r="HV11" s="20" t="str">
        <f ca="1">IF(HU11&lt;'Time Breakdown'!$A$9,"",IF(VLOOKUP(HU11,'Time Breakdown'!$A$9:$E$655,2,1)=VLOOKUP(HU10,'Time Breakdown'!$A$9:$E$655,2,1)," ",VLOOKUP(HU11,'Time Breakdown'!$A$9:$E$655,2,1)))</f>
        <v xml:space="preserve"> </v>
      </c>
      <c r="HW11" s="21"/>
      <c r="HX11" s="76">
        <f t="shared" ca="1" si="74"/>
        <v>42408.250009999989</v>
      </c>
      <c r="HY11" s="20" t="str">
        <f ca="1">IF(HX11&lt;'Time Breakdown'!$A$9,"",IF(VLOOKUP(HX11,'Time Breakdown'!$A$9:$E$655,2,1)=VLOOKUP(HX10,'Time Breakdown'!$A$9:$E$655,2,1)," ",VLOOKUP(HX11,'Time Breakdown'!$A$9:$E$655,2,1)))</f>
        <v xml:space="preserve"> </v>
      </c>
      <c r="HZ11" s="21"/>
      <c r="IA11" s="76">
        <f t="shared" ca="1" si="75"/>
        <v>42409.250009999989</v>
      </c>
      <c r="IB11" s="20" t="str">
        <f ca="1">IF(IA11&lt;'Time Breakdown'!$A$9,"",IF(VLOOKUP(IA11,'Time Breakdown'!$A$9:$E$655,2,1)=VLOOKUP(IA10,'Time Breakdown'!$A$9:$E$655,2,1)," ",VLOOKUP(IA11,'Time Breakdown'!$A$9:$E$655,2,1)))</f>
        <v xml:space="preserve"> </v>
      </c>
      <c r="IC11" s="21"/>
      <c r="ID11" s="76">
        <f t="shared" ca="1" si="76"/>
        <v>42410.250009999989</v>
      </c>
      <c r="IE11" s="20" t="str">
        <f ca="1">IF(ID11&lt;'Time Breakdown'!$A$9,"",IF(VLOOKUP(ID11,'Time Breakdown'!$A$9:$E$655,2,1)=VLOOKUP(ID10,'Time Breakdown'!$A$9:$E$655,2,1)," ",VLOOKUP(ID11,'Time Breakdown'!$A$9:$E$655,2,1)))</f>
        <v xml:space="preserve"> </v>
      </c>
      <c r="IF11" s="21"/>
      <c r="IG11" s="76">
        <f t="shared" ca="1" si="77"/>
        <v>42411.250009999989</v>
      </c>
      <c r="IH11" s="20" t="str">
        <f ca="1">IF(IG11&lt;'Time Breakdown'!$A$9,"",IF(VLOOKUP(IG11,'Time Breakdown'!$A$9:$E$655,2,1)=VLOOKUP(IG10,'Time Breakdown'!$A$9:$E$655,2,1)," ",VLOOKUP(IG11,'Time Breakdown'!$A$9:$E$655,2,1)))</f>
        <v xml:space="preserve"> </v>
      </c>
      <c r="II11" s="21"/>
      <c r="IJ11" s="76">
        <f t="shared" ca="1" si="78"/>
        <v>42412.250009999989</v>
      </c>
      <c r="IK11" s="20" t="str">
        <f ca="1">IF(IJ11&lt;'Time Breakdown'!$A$9,"",IF(VLOOKUP(IJ11,'Time Breakdown'!$A$9:$E$655,2,1)=VLOOKUP(IJ10,'Time Breakdown'!$A$9:$E$655,2,1)," ",VLOOKUP(IJ11,'Time Breakdown'!$A$9:$E$655,2,1)))</f>
        <v xml:space="preserve"> </v>
      </c>
      <c r="IL11" s="21"/>
      <c r="IM11" s="76">
        <f t="shared" ca="1" si="79"/>
        <v>42413.250009999989</v>
      </c>
      <c r="IN11" s="20" t="str">
        <f ca="1">IF(IM11&lt;'Time Breakdown'!$A$9,"",IF(VLOOKUP(IM11,'Time Breakdown'!$A$9:$E$655,2,1)=VLOOKUP(IM10,'Time Breakdown'!$A$9:$E$655,2,1)," ",VLOOKUP(IM11,'Time Breakdown'!$A$9:$E$655,2,1)))</f>
        <v xml:space="preserve"> </v>
      </c>
      <c r="IO11" s="21"/>
      <c r="IP11" s="76">
        <f t="shared" ca="1" si="80"/>
        <v>42414.250009999989</v>
      </c>
      <c r="IQ11" s="20" t="str">
        <f ca="1">IF(IP11&lt;'Time Breakdown'!$A$9,"",IF(VLOOKUP(IP11,'Time Breakdown'!$A$9:$E$655,2,1)=VLOOKUP(IP10,'Time Breakdown'!$A$9:$E$655,2,1)," ",VLOOKUP(IP11,'Time Breakdown'!$A$9:$E$655,2,1)))</f>
        <v xml:space="preserve"> </v>
      </c>
      <c r="IR11" s="21"/>
      <c r="IS11" s="76">
        <f t="shared" ca="1" si="81"/>
        <v>42415.250009999989</v>
      </c>
      <c r="IT11" s="20" t="str">
        <f ca="1">IF(IS11&lt;'Time Breakdown'!$A$9,"",IF(VLOOKUP(IS11,'Time Breakdown'!$A$9:$E$655,2,1)=VLOOKUP(IS10,'Time Breakdown'!$A$9:$E$655,2,1)," ",VLOOKUP(IS11,'Time Breakdown'!$A$9:$E$655,2,1)))</f>
        <v xml:space="preserve"> </v>
      </c>
      <c r="IU11" s="21"/>
    </row>
    <row r="12" spans="1:255" ht="15" customHeight="1">
      <c r="A12" s="76">
        <f t="shared" ca="1" si="82"/>
        <v>42331.291676666653</v>
      </c>
      <c r="B12" s="20" t="str">
        <f ca="1">IF(A12&lt;'Time Breakdown'!$A$9,"",IF(VLOOKUP(A12,'Time Breakdown'!$A$9:$E$655,2,1)=VLOOKUP(A11,'Time Breakdown'!$A$9:$E$655,2,1)," ",VLOOKUP(A12,'Time Breakdown'!$A$9:$E$655,2,1)))</f>
        <v xml:space="preserve"> </v>
      </c>
      <c r="C12" s="21"/>
      <c r="D12" s="76">
        <f t="shared" ca="1" si="83"/>
        <v>42332.291676666653</v>
      </c>
      <c r="E12" s="20" t="str">
        <f ca="1">IF(D12&lt;'Time Breakdown'!$A$9,"",IF(VLOOKUP(D12,'Time Breakdown'!$A$9:$E$655,2,1)=VLOOKUP(D11,'Time Breakdown'!$A$9:$E$655,2,1)," ",VLOOKUP(D12,'Time Breakdown'!$A$9:$E$655,2,1)))</f>
        <v xml:space="preserve"> </v>
      </c>
      <c r="F12" s="21"/>
      <c r="G12" s="76">
        <f t="shared" ca="1" si="84"/>
        <v>42333.291676666653</v>
      </c>
      <c r="H12" s="20" t="str">
        <f ca="1">IF(G12&lt;'Time Breakdown'!$A$9,"",IF(VLOOKUP(G12,'Time Breakdown'!$A$9:$E$655,2,1)=VLOOKUP(G11,'Time Breakdown'!$A$9:$E$655,2,1)," ",VLOOKUP(G12,'Time Breakdown'!$A$9:$E$655,2,1)))</f>
        <v xml:space="preserve"> </v>
      </c>
      <c r="I12" s="21"/>
      <c r="J12" s="76">
        <f t="shared" ca="1" si="0"/>
        <v>42334.291676666653</v>
      </c>
      <c r="K12" s="20" t="str">
        <f ca="1">IF(J12&lt;'Time Breakdown'!$A$9,"",IF(VLOOKUP(J12,'Time Breakdown'!$A$9:$E$655,2,1)=VLOOKUP(J11,'Time Breakdown'!$A$9:$E$655,2,1)," ",VLOOKUP(J12,'Time Breakdown'!$A$9:$E$655,2,1)))</f>
        <v xml:space="preserve"> </v>
      </c>
      <c r="L12" s="21"/>
      <c r="M12" s="76">
        <f t="shared" ca="1" si="1"/>
        <v>42335.291676666653</v>
      </c>
      <c r="N12" s="20" t="str">
        <f ca="1">IF(M12&lt;'Time Breakdown'!$A$9,"",IF(VLOOKUP(M12,'Time Breakdown'!$A$9:$E$655,2,1)=VLOOKUP(M11,'Time Breakdown'!$A$9:$E$655,2,1)," ",VLOOKUP(M12,'Time Breakdown'!$A$9:$E$655,2,1)))</f>
        <v xml:space="preserve"> </v>
      </c>
      <c r="O12" s="21"/>
      <c r="P12" s="76">
        <f t="shared" ca="1" si="2"/>
        <v>42336.291676666653</v>
      </c>
      <c r="Q12" s="20" t="str">
        <f ca="1">IF(P12&lt;'Time Breakdown'!$A$9,"",IF(VLOOKUP(P12,'Time Breakdown'!$A$9:$E$655,2,1)=VLOOKUP(P11,'Time Breakdown'!$A$9:$E$655,2,1)," ",VLOOKUP(P12,'Time Breakdown'!$A$9:$E$655,2,1)))</f>
        <v xml:space="preserve"> </v>
      </c>
      <c r="R12" s="21"/>
      <c r="S12" s="76">
        <f t="shared" ca="1" si="3"/>
        <v>42337.291676666653</v>
      </c>
      <c r="T12" s="20" t="str">
        <f ca="1">IF(S12&lt;'Time Breakdown'!$A$9,"",IF(VLOOKUP(S12,'Time Breakdown'!$A$9:$E$655,2,1)=VLOOKUP(S11,'Time Breakdown'!$A$9:$E$655,2,1)," ",VLOOKUP(S12,'Time Breakdown'!$A$9:$E$655,2,1)))</f>
        <v xml:space="preserve"> </v>
      </c>
      <c r="U12" s="21"/>
      <c r="V12" s="76">
        <f t="shared" ca="1" si="4"/>
        <v>42338.291676666653</v>
      </c>
      <c r="W12" s="20" t="str">
        <f ca="1">IF(V12&lt;'Time Breakdown'!$A$9,"",IF(VLOOKUP(V12,'Time Breakdown'!$A$9:$E$655,2,1)=VLOOKUP(V11,'Time Breakdown'!$A$9:$E$655,2,1)," ",VLOOKUP(V12,'Time Breakdown'!$A$9:$E$655,2,1)))</f>
        <v xml:space="preserve"> </v>
      </c>
      <c r="X12" s="21"/>
      <c r="Y12" s="76">
        <f t="shared" ca="1" si="5"/>
        <v>42339.291676666653</v>
      </c>
      <c r="Z12" s="20" t="str">
        <f ca="1">IF(Y12&lt;'Time Breakdown'!$A$9,"",IF(VLOOKUP(Y12,'Time Breakdown'!$A$9:$E$655,2,1)=VLOOKUP(Y11,'Time Breakdown'!$A$9:$E$655,2,1)," ",VLOOKUP(Y12,'Time Breakdown'!$A$9:$E$655,2,1)))</f>
        <v xml:space="preserve"> </v>
      </c>
      <c r="AA12" s="21"/>
      <c r="AB12" s="76">
        <f t="shared" ca="1" si="6"/>
        <v>42340.291676666653</v>
      </c>
      <c r="AC12" s="20" t="str">
        <f ca="1">IF(AB12&lt;'Time Breakdown'!$A$9,"",IF(VLOOKUP(AB12,'Time Breakdown'!$A$9:$E$655,2,1)=VLOOKUP(AB11,'Time Breakdown'!$A$9:$E$655,2,1)," ",VLOOKUP(AB12,'Time Breakdown'!$A$9:$E$655,2,1)))</f>
        <v xml:space="preserve"> </v>
      </c>
      <c r="AD12" s="21"/>
      <c r="AE12" s="76">
        <f t="shared" ca="1" si="7"/>
        <v>42341.291676666653</v>
      </c>
      <c r="AF12" s="20" t="str">
        <f ca="1">IF(AE12&lt;'Time Breakdown'!$A$9,"",IF(VLOOKUP(AE12,'Time Breakdown'!$A$9:$E$655,2,1)=VLOOKUP(AE11,'Time Breakdown'!$A$9:$E$655,2,1)," ",VLOOKUP(AE12,'Time Breakdown'!$A$9:$E$655,2,1)))</f>
        <v xml:space="preserve"> </v>
      </c>
      <c r="AG12" s="21"/>
      <c r="AH12" s="76">
        <f t="shared" ca="1" si="8"/>
        <v>42342.291676666653</v>
      </c>
      <c r="AI12" s="20" t="str">
        <f ca="1">IF(AH12&lt;'Time Breakdown'!$A$9,"",IF(VLOOKUP(AH12,'Time Breakdown'!$A$9:$E$655,2,1)=VLOOKUP(AH11,'Time Breakdown'!$A$9:$E$655,2,1)," ",VLOOKUP(AH12,'Time Breakdown'!$A$9:$E$655,2,1)))</f>
        <v xml:space="preserve"> </v>
      </c>
      <c r="AJ12" s="21"/>
      <c r="AK12" s="76">
        <f t="shared" ca="1" si="9"/>
        <v>42343.291676666653</v>
      </c>
      <c r="AL12" s="20" t="str">
        <f ca="1">IF(AK12&lt;'Time Breakdown'!$A$9,"",IF(VLOOKUP(AK12,'Time Breakdown'!$A$9:$E$655,2,1)=VLOOKUP(AK11,'Time Breakdown'!$A$9:$E$655,2,1)," ",VLOOKUP(AK12,'Time Breakdown'!$A$9:$E$655,2,1)))</f>
        <v xml:space="preserve"> </v>
      </c>
      <c r="AM12" s="21"/>
      <c r="AN12" s="76">
        <f t="shared" ca="1" si="10"/>
        <v>42344.291676666653</v>
      </c>
      <c r="AO12" s="20" t="str">
        <f ca="1">IF(AN12&lt;'Time Breakdown'!$A$9,"",IF(VLOOKUP(AN12,'Time Breakdown'!$A$9:$E$655,2,1)=VLOOKUP(AN11,'Time Breakdown'!$A$9:$E$655,2,1)," ",VLOOKUP(AN12,'Time Breakdown'!$A$9:$E$655,2,1)))</f>
        <v xml:space="preserve"> </v>
      </c>
      <c r="AP12" s="21"/>
      <c r="AQ12" s="76">
        <f t="shared" ca="1" si="11"/>
        <v>42345.291676666653</v>
      </c>
      <c r="AR12" s="20" t="str">
        <f ca="1">IF(AQ12&lt;'Time Breakdown'!$A$9,"",IF(VLOOKUP(AQ12,'Time Breakdown'!$A$9:$E$655,2,1)=VLOOKUP(AQ11,'Time Breakdown'!$A$9:$E$655,2,1)," ",VLOOKUP(AQ12,'Time Breakdown'!$A$9:$E$655,2,1)))</f>
        <v xml:space="preserve"> </v>
      </c>
      <c r="AS12" s="21"/>
      <c r="AT12" s="76">
        <f t="shared" ca="1" si="12"/>
        <v>42346.291676666653</v>
      </c>
      <c r="AU12" s="20" t="str">
        <f ca="1">IF(AT12&lt;'Time Breakdown'!$A$9,"",IF(VLOOKUP(AT12,'Time Breakdown'!$A$9:$E$655,2,1)=VLOOKUP(AT11,'Time Breakdown'!$A$9:$E$655,2,1)," ",VLOOKUP(AT12,'Time Breakdown'!$A$9:$E$655,2,1)))</f>
        <v xml:space="preserve"> </v>
      </c>
      <c r="AV12" s="21"/>
      <c r="AW12" s="76">
        <f t="shared" ca="1" si="13"/>
        <v>42347.291676666653</v>
      </c>
      <c r="AX12" s="20" t="str">
        <f ca="1">IF(AW12&lt;'Time Breakdown'!$A$9,"",IF(VLOOKUP(AW12,'Time Breakdown'!$A$9:$E$655,2,1)=VLOOKUP(AW11,'Time Breakdown'!$A$9:$E$655,2,1)," ",VLOOKUP(AW12,'Time Breakdown'!$A$9:$E$655,2,1)))</f>
        <v xml:space="preserve"> </v>
      </c>
      <c r="AY12" s="21"/>
      <c r="AZ12" s="76">
        <f t="shared" ca="1" si="14"/>
        <v>42348.291676666653</v>
      </c>
      <c r="BA12" s="20" t="str">
        <f ca="1">IF(AZ12&lt;'Time Breakdown'!$A$9,"",IF(VLOOKUP(AZ12,'Time Breakdown'!$A$9:$E$655,2,1)=VLOOKUP(AZ11,'Time Breakdown'!$A$9:$E$655,2,1)," ",VLOOKUP(AZ12,'Time Breakdown'!$A$9:$E$655,2,1)))</f>
        <v xml:space="preserve"> </v>
      </c>
      <c r="BB12" s="21"/>
      <c r="BC12" s="76">
        <f t="shared" ca="1" si="15"/>
        <v>42349.291676666653</v>
      </c>
      <c r="BD12" s="20" t="str">
        <f ca="1">IF(BC12&lt;'Time Breakdown'!$A$9,"",IF(VLOOKUP(BC12,'Time Breakdown'!$A$9:$E$655,2,1)=VLOOKUP(BC11,'Time Breakdown'!$A$9:$E$655,2,1)," ",VLOOKUP(BC12,'Time Breakdown'!$A$9:$E$655,2,1)))</f>
        <v xml:space="preserve"> </v>
      </c>
      <c r="BE12" s="21"/>
      <c r="BF12" s="76">
        <f t="shared" ca="1" si="16"/>
        <v>42350.291676666653</v>
      </c>
      <c r="BG12" s="20" t="str">
        <f ca="1">IF(BF12&lt;'Time Breakdown'!$A$9,"",IF(VLOOKUP(BF12,'Time Breakdown'!$A$9:$E$655,2,1)=VLOOKUP(BF11,'Time Breakdown'!$A$9:$E$655,2,1)," ",VLOOKUP(BF12,'Time Breakdown'!$A$9:$E$655,2,1)))</f>
        <v xml:space="preserve"> </v>
      </c>
      <c r="BH12" s="21"/>
      <c r="BI12" s="76">
        <f t="shared" ca="1" si="17"/>
        <v>42351.291676666653</v>
      </c>
      <c r="BJ12" s="20" t="str">
        <f ca="1">IF(BI12&lt;'Time Breakdown'!$A$9,"",IF(VLOOKUP(BI12,'Time Breakdown'!$A$9:$E$655,2,1)=VLOOKUP(BI11,'Time Breakdown'!$A$9:$E$655,2,1)," ",VLOOKUP(BI12,'Time Breakdown'!$A$9:$E$655,2,1)))</f>
        <v xml:space="preserve"> </v>
      </c>
      <c r="BK12" s="21"/>
      <c r="BL12" s="76">
        <f t="shared" ca="1" si="18"/>
        <v>42352.291676666653</v>
      </c>
      <c r="BM12" s="20" t="str">
        <f ca="1">IF(BL12&lt;'Time Breakdown'!$A$9,"",IF(VLOOKUP(BL12,'Time Breakdown'!$A$9:$E$655,2,1)=VLOOKUP(BL11,'Time Breakdown'!$A$9:$E$655,2,1)," ",VLOOKUP(BL12,'Time Breakdown'!$A$9:$E$655,2,1)))</f>
        <v xml:space="preserve"> </v>
      </c>
      <c r="BN12" s="21"/>
      <c r="BO12" s="76">
        <f t="shared" ca="1" si="19"/>
        <v>42353.291676666653</v>
      </c>
      <c r="BP12" s="20" t="str">
        <f ca="1">IF(BO12&lt;'Time Breakdown'!$A$9,"",IF(VLOOKUP(BO12,'Time Breakdown'!$A$9:$E$655,2,1)=VLOOKUP(BO11,'Time Breakdown'!$A$9:$E$655,2,1)," ",VLOOKUP(BO12,'Time Breakdown'!$A$9:$E$655,2,1)))</f>
        <v xml:space="preserve"> </v>
      </c>
      <c r="BQ12" s="21"/>
      <c r="BR12" s="76">
        <f t="shared" ca="1" si="20"/>
        <v>42354.291676666653</v>
      </c>
      <c r="BS12" s="20" t="str">
        <f ca="1">IF(BR12&lt;'Time Breakdown'!$A$9,"",IF(VLOOKUP(BR12,'Time Breakdown'!$A$9:$E$655,2,1)=VLOOKUP(BR11,'Time Breakdown'!$A$9:$E$655,2,1)," ",VLOOKUP(BR12,'Time Breakdown'!$A$9:$E$655,2,1)))</f>
        <v xml:space="preserve"> </v>
      </c>
      <c r="BT12" s="21"/>
      <c r="BU12" s="76">
        <f t="shared" ca="1" si="21"/>
        <v>42355.291676666653</v>
      </c>
      <c r="BV12" s="20" t="str">
        <f ca="1">IF(BU12&lt;'Time Breakdown'!$A$9,"",IF(VLOOKUP(BU12,'Time Breakdown'!$A$9:$E$655,2,1)=VLOOKUP(BU11,'Time Breakdown'!$A$9:$E$655,2,1)," ",VLOOKUP(BU12,'Time Breakdown'!$A$9:$E$655,2,1)))</f>
        <v xml:space="preserve"> </v>
      </c>
      <c r="BW12" s="21"/>
      <c r="BX12" s="76">
        <f t="shared" ca="1" si="22"/>
        <v>42356.291676666653</v>
      </c>
      <c r="BY12" s="20" t="str">
        <f ca="1">IF(BX12&lt;'Time Breakdown'!$A$9,"",IF(VLOOKUP(BX12,'Time Breakdown'!$A$9:$E$655,2,1)=VLOOKUP(BX11,'Time Breakdown'!$A$9:$E$655,2,1)," ",VLOOKUP(BX12,'Time Breakdown'!$A$9:$E$655,2,1)))</f>
        <v xml:space="preserve"> </v>
      </c>
      <c r="BZ12" s="21"/>
      <c r="CA12" s="76">
        <f t="shared" ca="1" si="23"/>
        <v>42357.291676666653</v>
      </c>
      <c r="CB12" s="20" t="str">
        <f ca="1">IF(CA12&lt;'Time Breakdown'!$A$9,"",IF(VLOOKUP(CA12,'Time Breakdown'!$A$9:$E$655,2,1)=VLOOKUP(CA11,'Time Breakdown'!$A$9:$E$655,2,1)," ",VLOOKUP(CA12,'Time Breakdown'!$A$9:$E$655,2,1)))</f>
        <v xml:space="preserve"> </v>
      </c>
      <c r="CC12" s="21"/>
      <c r="CD12" s="76">
        <f t="shared" ca="1" si="24"/>
        <v>42358.291676666653</v>
      </c>
      <c r="CE12" s="20" t="str">
        <f ca="1">IF(CD12&lt;'Time Breakdown'!$A$9,"",IF(VLOOKUP(CD12,'Time Breakdown'!$A$9:$E$655,2,1)=VLOOKUP(CD11,'Time Breakdown'!$A$9:$E$655,2,1)," ",VLOOKUP(CD12,'Time Breakdown'!$A$9:$E$655,2,1)))</f>
        <v xml:space="preserve"> </v>
      </c>
      <c r="CF12" s="21"/>
      <c r="CG12" s="76">
        <f t="shared" ca="1" si="25"/>
        <v>42359.291676666653</v>
      </c>
      <c r="CH12" s="20" t="str">
        <f ca="1">IF(CG12&lt;'Time Breakdown'!$A$9,"",IF(VLOOKUP(CG12,'Time Breakdown'!$A$9:$E$655,2,1)=VLOOKUP(CG11,'Time Breakdown'!$A$9:$E$655,2,1)," ",VLOOKUP(CG12,'Time Breakdown'!$A$9:$E$655,2,1)))</f>
        <v xml:space="preserve"> </v>
      </c>
      <c r="CI12" s="21"/>
      <c r="CJ12" s="76">
        <f t="shared" ca="1" si="26"/>
        <v>42360.291676666653</v>
      </c>
      <c r="CK12" s="20" t="str">
        <f ca="1">IF(CJ12&lt;'Time Breakdown'!$A$9,"",IF(VLOOKUP(CJ12,'Time Breakdown'!$A$9:$E$655,2,1)=VLOOKUP(CJ11,'Time Breakdown'!$A$9:$E$655,2,1)," ",VLOOKUP(CJ12,'Time Breakdown'!$A$9:$E$655,2,1)))</f>
        <v xml:space="preserve"> </v>
      </c>
      <c r="CL12" s="21"/>
      <c r="CM12" s="76">
        <f t="shared" ca="1" si="27"/>
        <v>42361.291676666653</v>
      </c>
      <c r="CN12" s="20" t="str">
        <f ca="1">IF(CM12&lt;'Time Breakdown'!$A$9,"",IF(VLOOKUP(CM12,'Time Breakdown'!$A$9:$E$655,2,1)=VLOOKUP(CM11,'Time Breakdown'!$A$9:$E$655,2,1)," ",VLOOKUP(CM12,'Time Breakdown'!$A$9:$E$655,2,1)))</f>
        <v xml:space="preserve"> </v>
      </c>
      <c r="CO12" s="21"/>
      <c r="CP12" s="76">
        <f t="shared" ca="1" si="28"/>
        <v>42362.291676666653</v>
      </c>
      <c r="CQ12" s="20" t="str">
        <f ca="1">IF(CP12&lt;'Time Breakdown'!$A$9,"",IF(VLOOKUP(CP12,'Time Breakdown'!$A$9:$E$655,2,1)=VLOOKUP(CP11,'Time Breakdown'!$A$9:$E$655,2,1)," ",VLOOKUP(CP12,'Time Breakdown'!$A$9:$E$655,2,1)))</f>
        <v xml:space="preserve"> </v>
      </c>
      <c r="CR12" s="21"/>
      <c r="CS12" s="76">
        <f t="shared" ca="1" si="29"/>
        <v>42363.291676666653</v>
      </c>
      <c r="CT12" s="20" t="str">
        <f ca="1">IF(CS12&lt;'Time Breakdown'!$A$9,"",IF(VLOOKUP(CS12,'Time Breakdown'!$A$9:$E$655,2,1)=VLOOKUP(CS11,'Time Breakdown'!$A$9:$E$655,2,1)," ",VLOOKUP(CS12,'Time Breakdown'!$A$9:$E$655,2,1)))</f>
        <v xml:space="preserve"> </v>
      </c>
      <c r="CU12" s="21"/>
      <c r="CV12" s="76">
        <f t="shared" ca="1" si="30"/>
        <v>42364.291676666653</v>
      </c>
      <c r="CW12" s="20" t="str">
        <f ca="1">IF(CV12&lt;'Time Breakdown'!$A$9,"",IF(VLOOKUP(CV12,'Time Breakdown'!$A$9:$E$655,2,1)=VLOOKUP(CV11,'Time Breakdown'!$A$9:$E$655,2,1)," ",VLOOKUP(CV12,'Time Breakdown'!$A$9:$E$655,2,1)))</f>
        <v xml:space="preserve"> </v>
      </c>
      <c r="CX12" s="21"/>
      <c r="CY12" s="76">
        <f t="shared" ca="1" si="31"/>
        <v>42365.291676666653</v>
      </c>
      <c r="CZ12" s="20" t="str">
        <f ca="1">IF(CY12&lt;'Time Breakdown'!$A$9,"",IF(VLOOKUP(CY12,'Time Breakdown'!$A$9:$E$655,2,1)=VLOOKUP(CY11,'Time Breakdown'!$A$9:$E$655,2,1)," ",VLOOKUP(CY12,'Time Breakdown'!$A$9:$E$655,2,1)))</f>
        <v xml:space="preserve"> </v>
      </c>
      <c r="DA12" s="21"/>
      <c r="DB12" s="76">
        <f t="shared" ca="1" si="32"/>
        <v>42366.291676666653</v>
      </c>
      <c r="DC12" s="20" t="str">
        <f ca="1">IF(DB12&lt;'Time Breakdown'!$A$9,"",IF(VLOOKUP(DB12,'Time Breakdown'!$A$9:$E$655,2,1)=VLOOKUP(DB11,'Time Breakdown'!$A$9:$E$655,2,1)," ",VLOOKUP(DB12,'Time Breakdown'!$A$9:$E$655,2,1)))</f>
        <v xml:space="preserve"> </v>
      </c>
      <c r="DD12" s="21"/>
      <c r="DE12" s="76">
        <f t="shared" ca="1" si="33"/>
        <v>42367.291676666653</v>
      </c>
      <c r="DF12" s="20" t="str">
        <f ca="1">IF(DE12&lt;'Time Breakdown'!$A$9,"",IF(VLOOKUP(DE12,'Time Breakdown'!$A$9:$E$655,2,1)=VLOOKUP(DE11,'Time Breakdown'!$A$9:$E$655,2,1)," ",VLOOKUP(DE12,'Time Breakdown'!$A$9:$E$655,2,1)))</f>
        <v xml:space="preserve"> </v>
      </c>
      <c r="DG12" s="21"/>
      <c r="DH12" s="76">
        <f t="shared" ca="1" si="34"/>
        <v>42368.291676666653</v>
      </c>
      <c r="DI12" s="20" t="str">
        <f ca="1">IF(DH12&lt;'Time Breakdown'!$A$9,"",IF(VLOOKUP(DH12,'Time Breakdown'!$A$9:$E$655,2,1)=VLOOKUP(DH11,'Time Breakdown'!$A$9:$E$655,2,1)," ",VLOOKUP(DH12,'Time Breakdown'!$A$9:$E$655,2,1)))</f>
        <v xml:space="preserve"> </v>
      </c>
      <c r="DJ12" s="21"/>
      <c r="DK12" s="76">
        <f t="shared" ca="1" si="35"/>
        <v>42369.291676666653</v>
      </c>
      <c r="DL12" s="20" t="str">
        <f ca="1">IF(DK12&lt;'Time Breakdown'!$A$9,"",IF(VLOOKUP(DK12,'Time Breakdown'!$A$9:$E$655,2,1)=VLOOKUP(DK11,'Time Breakdown'!$A$9:$E$655,2,1)," ",VLOOKUP(DK12,'Time Breakdown'!$A$9:$E$655,2,1)))</f>
        <v xml:space="preserve"> </v>
      </c>
      <c r="DM12" s="21"/>
      <c r="DN12" s="76">
        <f t="shared" ca="1" si="36"/>
        <v>42370.291676666653</v>
      </c>
      <c r="DO12" s="20" t="str">
        <f ca="1">IF(DN12&lt;'Time Breakdown'!$A$9,"",IF(VLOOKUP(DN12,'Time Breakdown'!$A$9:$E$655,2,1)=VLOOKUP(DN11,'Time Breakdown'!$A$9:$E$655,2,1)," ",VLOOKUP(DN12,'Time Breakdown'!$A$9:$E$655,2,1)))</f>
        <v xml:space="preserve"> </v>
      </c>
      <c r="DP12" s="21"/>
      <c r="DQ12" s="76">
        <f t="shared" ca="1" si="37"/>
        <v>42371.291676666653</v>
      </c>
      <c r="DR12" s="20" t="str">
        <f ca="1">IF(DQ12&lt;'Time Breakdown'!$A$9,"",IF(VLOOKUP(DQ12,'Time Breakdown'!$A$9:$E$655,2,1)=VLOOKUP(DQ11,'Time Breakdown'!$A$9:$E$655,2,1)," ",VLOOKUP(DQ12,'Time Breakdown'!$A$9:$E$655,2,1)))</f>
        <v xml:space="preserve"> </v>
      </c>
      <c r="DS12" s="21"/>
      <c r="DT12" s="76">
        <f t="shared" ca="1" si="38"/>
        <v>42372.291676666653</v>
      </c>
      <c r="DU12" s="20" t="str">
        <f ca="1">IF(DT12&lt;'Time Breakdown'!$A$9,"",IF(VLOOKUP(DT12,'Time Breakdown'!$A$9:$E$655,2,1)=VLOOKUP(DT11,'Time Breakdown'!$A$9:$E$655,2,1)," ",VLOOKUP(DT12,'Time Breakdown'!$A$9:$E$655,2,1)))</f>
        <v xml:space="preserve"> </v>
      </c>
      <c r="DV12" s="21"/>
      <c r="DW12" s="76">
        <f t="shared" ca="1" si="39"/>
        <v>42373.291676666653</v>
      </c>
      <c r="DX12" s="20" t="str">
        <f ca="1">IF(DW12&lt;'Time Breakdown'!$A$9,"",IF(VLOOKUP(DW12,'Time Breakdown'!$A$9:$E$655,2,1)=VLOOKUP(DW11,'Time Breakdown'!$A$9:$E$655,2,1)," ",VLOOKUP(DW12,'Time Breakdown'!$A$9:$E$655,2,1)))</f>
        <v xml:space="preserve"> </v>
      </c>
      <c r="DY12" s="21"/>
      <c r="DZ12" s="76">
        <f t="shared" ca="1" si="40"/>
        <v>42374.291676666653</v>
      </c>
      <c r="EA12" s="20" t="str">
        <f ca="1">IF(DZ12&lt;'Time Breakdown'!$A$9,"",IF(VLOOKUP(DZ12,'Time Breakdown'!$A$9:$E$655,2,1)=VLOOKUP(DZ11,'Time Breakdown'!$A$9:$E$655,2,1)," ",VLOOKUP(DZ12,'Time Breakdown'!$A$9:$E$655,2,1)))</f>
        <v xml:space="preserve"> </v>
      </c>
      <c r="EB12" s="21"/>
      <c r="EC12" s="76">
        <f t="shared" ca="1" si="41"/>
        <v>42375.291676666653</v>
      </c>
      <c r="ED12" s="20" t="str">
        <f ca="1">IF(EC12&lt;'Time Breakdown'!$A$9,"",IF(VLOOKUP(EC12,'Time Breakdown'!$A$9:$E$655,2,1)=VLOOKUP(EC11,'Time Breakdown'!$A$9:$E$655,2,1)," ",VLOOKUP(EC12,'Time Breakdown'!$A$9:$E$655,2,1)))</f>
        <v xml:space="preserve"> </v>
      </c>
      <c r="EE12" s="21"/>
      <c r="EF12" s="76">
        <f t="shared" ca="1" si="42"/>
        <v>42376.291676666653</v>
      </c>
      <c r="EG12" s="20" t="str">
        <f ca="1">IF(EF12&lt;'Time Breakdown'!$A$9,"",IF(VLOOKUP(EF12,'Time Breakdown'!$A$9:$E$655,2,1)=VLOOKUP(EF11,'Time Breakdown'!$A$9:$E$655,2,1)," ",VLOOKUP(EF12,'Time Breakdown'!$A$9:$E$655,2,1)))</f>
        <v xml:space="preserve"> </v>
      </c>
      <c r="EH12" s="21"/>
      <c r="EI12" s="76">
        <f t="shared" ca="1" si="43"/>
        <v>42377.291676666653</v>
      </c>
      <c r="EJ12" s="20" t="str">
        <f ca="1">IF(EI12&lt;'Time Breakdown'!$A$9,"",IF(VLOOKUP(EI12,'Time Breakdown'!$A$9:$E$655,2,1)=VLOOKUP(EI11,'Time Breakdown'!$A$9:$E$655,2,1)," ",VLOOKUP(EI12,'Time Breakdown'!$A$9:$E$655,2,1)))</f>
        <v xml:space="preserve"> </v>
      </c>
      <c r="EK12" s="21"/>
      <c r="EL12" s="76">
        <f t="shared" ca="1" si="44"/>
        <v>42378.291676666653</v>
      </c>
      <c r="EM12" s="20" t="str">
        <f ca="1">IF(EL12&lt;'Time Breakdown'!$A$9,"",IF(VLOOKUP(EL12,'Time Breakdown'!$A$9:$E$655,2,1)=VLOOKUP(EL11,'Time Breakdown'!$A$9:$E$655,2,1)," ",VLOOKUP(EL12,'Time Breakdown'!$A$9:$E$655,2,1)))</f>
        <v xml:space="preserve"> </v>
      </c>
      <c r="EN12" s="21"/>
      <c r="EO12" s="76">
        <f t="shared" ca="1" si="45"/>
        <v>42379.291676666653</v>
      </c>
      <c r="EP12" s="20" t="str">
        <f ca="1">IF(EO12&lt;'Time Breakdown'!$A$9,"",IF(VLOOKUP(EO12,'Time Breakdown'!$A$9:$E$655,2,1)=VLOOKUP(EO11,'Time Breakdown'!$A$9:$E$655,2,1)," ",VLOOKUP(EO12,'Time Breakdown'!$A$9:$E$655,2,1)))</f>
        <v xml:space="preserve"> </v>
      </c>
      <c r="EQ12" s="21"/>
      <c r="ER12" s="76">
        <f t="shared" ca="1" si="46"/>
        <v>42380.291676666653</v>
      </c>
      <c r="ES12" s="20" t="str">
        <f ca="1">IF(ER12&lt;'Time Breakdown'!$A$9,"",IF(VLOOKUP(ER12,'Time Breakdown'!$A$9:$E$655,2,1)=VLOOKUP(ER11,'Time Breakdown'!$A$9:$E$655,2,1)," ",VLOOKUP(ER12,'Time Breakdown'!$A$9:$E$655,2,1)))</f>
        <v xml:space="preserve"> </v>
      </c>
      <c r="ET12" s="21"/>
      <c r="EU12" s="76">
        <f t="shared" ca="1" si="47"/>
        <v>42381.291676666653</v>
      </c>
      <c r="EV12" s="20" t="str">
        <f ca="1">IF(EU12&lt;'Time Breakdown'!$A$9,"",IF(VLOOKUP(EU12,'Time Breakdown'!$A$9:$E$655,2,1)=VLOOKUP(EU11,'Time Breakdown'!$A$9:$E$655,2,1)," ",VLOOKUP(EU12,'Time Breakdown'!$A$9:$E$655,2,1)))</f>
        <v xml:space="preserve"> </v>
      </c>
      <c r="EW12" s="21"/>
      <c r="EX12" s="76">
        <f t="shared" ca="1" si="48"/>
        <v>42382.291676666653</v>
      </c>
      <c r="EY12" s="20" t="str">
        <f ca="1">IF(EX12&lt;'Time Breakdown'!$A$9,"",IF(VLOOKUP(EX12,'Time Breakdown'!$A$9:$E$655,2,1)=VLOOKUP(EX11,'Time Breakdown'!$A$9:$E$655,2,1)," ",VLOOKUP(EX12,'Time Breakdown'!$A$9:$E$655,2,1)))</f>
        <v xml:space="preserve"> </v>
      </c>
      <c r="EZ12" s="21"/>
      <c r="FA12" s="76">
        <f t="shared" ca="1" si="49"/>
        <v>42383.291676666653</v>
      </c>
      <c r="FB12" s="20" t="str">
        <f ca="1">IF(FA12&lt;'Time Breakdown'!$A$9,"",IF(VLOOKUP(FA12,'Time Breakdown'!$A$9:$E$655,2,1)=VLOOKUP(FA11,'Time Breakdown'!$A$9:$E$655,2,1)," ",VLOOKUP(FA12,'Time Breakdown'!$A$9:$E$655,2,1)))</f>
        <v xml:space="preserve"> </v>
      </c>
      <c r="FC12" s="21"/>
      <c r="FD12" s="76">
        <f t="shared" ca="1" si="50"/>
        <v>42384.291676666653</v>
      </c>
      <c r="FE12" s="20" t="str">
        <f ca="1">IF(FD12&lt;'Time Breakdown'!$A$9,"",IF(VLOOKUP(FD12,'Time Breakdown'!$A$9:$E$655,2,1)=VLOOKUP(FD11,'Time Breakdown'!$A$9:$E$655,2,1)," ",VLOOKUP(FD12,'Time Breakdown'!$A$9:$E$655,2,1)))</f>
        <v xml:space="preserve"> </v>
      </c>
      <c r="FF12" s="21"/>
      <c r="FG12" s="76">
        <f t="shared" ca="1" si="51"/>
        <v>42385.291676666653</v>
      </c>
      <c r="FH12" s="20" t="str">
        <f ca="1">IF(FG12&lt;'Time Breakdown'!$A$9,"",IF(VLOOKUP(FG12,'Time Breakdown'!$A$9:$E$655,2,1)=VLOOKUP(FG11,'Time Breakdown'!$A$9:$E$655,2,1)," ",VLOOKUP(FG12,'Time Breakdown'!$A$9:$E$655,2,1)))</f>
        <v xml:space="preserve"> </v>
      </c>
      <c r="FI12" s="21"/>
      <c r="FJ12" s="76">
        <f t="shared" ca="1" si="52"/>
        <v>42386.291676666653</v>
      </c>
      <c r="FK12" s="20" t="str">
        <f ca="1">IF(FJ12&lt;'Time Breakdown'!$A$9,"",IF(VLOOKUP(FJ12,'Time Breakdown'!$A$9:$E$655,2,1)=VLOOKUP(FJ11,'Time Breakdown'!$A$9:$E$655,2,1)," ",VLOOKUP(FJ12,'Time Breakdown'!$A$9:$E$655,2,1)))</f>
        <v xml:space="preserve"> </v>
      </c>
      <c r="FL12" s="21"/>
      <c r="FM12" s="76">
        <f t="shared" ca="1" si="53"/>
        <v>42387.291676666653</v>
      </c>
      <c r="FN12" s="20" t="str">
        <f ca="1">IF(FM12&lt;'Time Breakdown'!$A$9,"",IF(VLOOKUP(FM12,'Time Breakdown'!$A$9:$E$655,2,1)=VLOOKUP(FM11,'Time Breakdown'!$A$9:$E$655,2,1)," ",VLOOKUP(FM12,'Time Breakdown'!$A$9:$E$655,2,1)))</f>
        <v xml:space="preserve"> </v>
      </c>
      <c r="FO12" s="21"/>
      <c r="FP12" s="76">
        <f t="shared" ca="1" si="54"/>
        <v>42388.291676666653</v>
      </c>
      <c r="FQ12" s="20" t="str">
        <f ca="1">IF(FP12&lt;'Time Breakdown'!$A$9,"",IF(VLOOKUP(FP12,'Time Breakdown'!$A$9:$E$655,2,1)=VLOOKUP(FP11,'Time Breakdown'!$A$9:$E$655,2,1)," ",VLOOKUP(FP12,'Time Breakdown'!$A$9:$E$655,2,1)))</f>
        <v xml:space="preserve"> </v>
      </c>
      <c r="FR12" s="21"/>
      <c r="FS12" s="76">
        <f t="shared" ca="1" si="55"/>
        <v>42389.291676666653</v>
      </c>
      <c r="FT12" s="20" t="str">
        <f ca="1">IF(FS12&lt;'Time Breakdown'!$A$9,"",IF(VLOOKUP(FS12,'Time Breakdown'!$A$9:$E$655,2,1)=VLOOKUP(FS11,'Time Breakdown'!$A$9:$E$655,2,1)," ",VLOOKUP(FS12,'Time Breakdown'!$A$9:$E$655,2,1)))</f>
        <v xml:space="preserve"> </v>
      </c>
      <c r="FU12" s="21"/>
      <c r="FV12" s="76">
        <f t="shared" ca="1" si="56"/>
        <v>42390.291676666653</v>
      </c>
      <c r="FW12" s="20" t="str">
        <f ca="1">IF(FV12&lt;'Time Breakdown'!$A$9,"",IF(VLOOKUP(FV12,'Time Breakdown'!$A$9:$E$655,2,1)=VLOOKUP(FV11,'Time Breakdown'!$A$9:$E$655,2,1)," ",VLOOKUP(FV12,'Time Breakdown'!$A$9:$E$655,2,1)))</f>
        <v xml:space="preserve"> </v>
      </c>
      <c r="FX12" s="21"/>
      <c r="FY12" s="76">
        <f t="shared" ca="1" si="57"/>
        <v>42391.291676666653</v>
      </c>
      <c r="FZ12" s="20" t="str">
        <f ca="1">IF(FY12&lt;'Time Breakdown'!$A$9,"",IF(VLOOKUP(FY12,'Time Breakdown'!$A$9:$E$655,2,1)=VLOOKUP(FY11,'Time Breakdown'!$A$9:$E$655,2,1)," ",VLOOKUP(FY12,'Time Breakdown'!$A$9:$E$655,2,1)))</f>
        <v xml:space="preserve"> </v>
      </c>
      <c r="GA12" s="21"/>
      <c r="GB12" s="76">
        <f t="shared" ca="1" si="58"/>
        <v>42392.291676666653</v>
      </c>
      <c r="GC12" s="20" t="str">
        <f ca="1">IF(GB12&lt;'Time Breakdown'!$A$9,"",IF(VLOOKUP(GB12,'Time Breakdown'!$A$9:$E$655,2,1)=VLOOKUP(GB11,'Time Breakdown'!$A$9:$E$655,2,1)," ",VLOOKUP(GB12,'Time Breakdown'!$A$9:$E$655,2,1)))</f>
        <v xml:space="preserve"> </v>
      </c>
      <c r="GD12" s="21"/>
      <c r="GE12" s="76">
        <f t="shared" ca="1" si="59"/>
        <v>42393.291676666653</v>
      </c>
      <c r="GF12" s="20" t="str">
        <f ca="1">IF(GE12&lt;'Time Breakdown'!$A$9,"",IF(VLOOKUP(GE12,'Time Breakdown'!$A$9:$E$655,2,1)=VLOOKUP(GE11,'Time Breakdown'!$A$9:$E$655,2,1)," ",VLOOKUP(GE12,'Time Breakdown'!$A$9:$E$655,2,1)))</f>
        <v xml:space="preserve"> </v>
      </c>
      <c r="GG12" s="21"/>
      <c r="GH12" s="76">
        <f t="shared" ca="1" si="60"/>
        <v>42394.291676666653</v>
      </c>
      <c r="GI12" s="20" t="str">
        <f ca="1">IF(GH12&lt;'Time Breakdown'!$A$9,"",IF(VLOOKUP(GH12,'Time Breakdown'!$A$9:$E$655,2,1)=VLOOKUP(GH11,'Time Breakdown'!$A$9:$E$655,2,1)," ",VLOOKUP(GH12,'Time Breakdown'!$A$9:$E$655,2,1)))</f>
        <v xml:space="preserve"> </v>
      </c>
      <c r="GJ12" s="21"/>
      <c r="GK12" s="76">
        <f t="shared" ca="1" si="61"/>
        <v>42395.291676666653</v>
      </c>
      <c r="GL12" s="20" t="str">
        <f ca="1">IF(GK12&lt;'Time Breakdown'!$A$9,"",IF(VLOOKUP(GK12,'Time Breakdown'!$A$9:$E$655,2,1)=VLOOKUP(GK11,'Time Breakdown'!$A$9:$E$655,2,1)," ",VLOOKUP(GK12,'Time Breakdown'!$A$9:$E$655,2,1)))</f>
        <v xml:space="preserve"> </v>
      </c>
      <c r="GM12" s="21"/>
      <c r="GN12" s="76">
        <f t="shared" ca="1" si="62"/>
        <v>42396.291676666653</v>
      </c>
      <c r="GO12" s="20" t="str">
        <f ca="1">IF(GN12&lt;'Time Breakdown'!$A$9,"",IF(VLOOKUP(GN12,'Time Breakdown'!$A$9:$E$655,2,1)=VLOOKUP(GN11,'Time Breakdown'!$A$9:$E$655,2,1)," ",VLOOKUP(GN12,'Time Breakdown'!$A$9:$E$655,2,1)))</f>
        <v xml:space="preserve"> </v>
      </c>
      <c r="GP12" s="21"/>
      <c r="GQ12" s="76">
        <f t="shared" ca="1" si="63"/>
        <v>42397.291676666653</v>
      </c>
      <c r="GR12" s="20" t="str">
        <f ca="1">IF(GQ12&lt;'Time Breakdown'!$A$9,"",IF(VLOOKUP(GQ12,'Time Breakdown'!$A$9:$E$655,2,1)=VLOOKUP(GQ11,'Time Breakdown'!$A$9:$E$655,2,1)," ",VLOOKUP(GQ12,'Time Breakdown'!$A$9:$E$655,2,1)))</f>
        <v xml:space="preserve"> </v>
      </c>
      <c r="GS12" s="21"/>
      <c r="GT12" s="76">
        <f t="shared" ca="1" si="64"/>
        <v>42398.291676666653</v>
      </c>
      <c r="GU12" s="20" t="str">
        <f ca="1">IF(GT12&lt;'Time Breakdown'!$A$9,"",IF(VLOOKUP(GT12,'Time Breakdown'!$A$9:$E$655,2,1)=VLOOKUP(GT11,'Time Breakdown'!$A$9:$E$655,2,1)," ",VLOOKUP(GT12,'Time Breakdown'!$A$9:$E$655,2,1)))</f>
        <v xml:space="preserve"> </v>
      </c>
      <c r="GV12" s="21"/>
      <c r="GW12" s="76">
        <f t="shared" ca="1" si="65"/>
        <v>42399.291676666653</v>
      </c>
      <c r="GX12" s="20" t="str">
        <f ca="1">IF(GW12&lt;'Time Breakdown'!$A$9,"",IF(VLOOKUP(GW12,'Time Breakdown'!$A$9:$E$655,2,1)=VLOOKUP(GW11,'Time Breakdown'!$A$9:$E$655,2,1)," ",VLOOKUP(GW12,'Time Breakdown'!$A$9:$E$655,2,1)))</f>
        <v xml:space="preserve"> </v>
      </c>
      <c r="GY12" s="21"/>
      <c r="GZ12" s="76">
        <f t="shared" ca="1" si="66"/>
        <v>42400.291676666653</v>
      </c>
      <c r="HA12" s="20" t="str">
        <f ca="1">IF(GZ12&lt;'Time Breakdown'!$A$9,"",IF(VLOOKUP(GZ12,'Time Breakdown'!$A$9:$E$655,2,1)=VLOOKUP(GZ11,'Time Breakdown'!$A$9:$E$655,2,1)," ",VLOOKUP(GZ12,'Time Breakdown'!$A$9:$E$655,2,1)))</f>
        <v xml:space="preserve"> </v>
      </c>
      <c r="HB12" s="21"/>
      <c r="HC12" s="76">
        <f t="shared" ca="1" si="67"/>
        <v>42401.291676666653</v>
      </c>
      <c r="HD12" s="20" t="str">
        <f ca="1">IF(HC12&lt;'Time Breakdown'!$A$9,"",IF(VLOOKUP(HC12,'Time Breakdown'!$A$9:$E$655,2,1)=VLOOKUP(HC11,'Time Breakdown'!$A$9:$E$655,2,1)," ",VLOOKUP(HC12,'Time Breakdown'!$A$9:$E$655,2,1)))</f>
        <v xml:space="preserve"> </v>
      </c>
      <c r="HE12" s="21"/>
      <c r="HF12" s="76">
        <f t="shared" ca="1" si="68"/>
        <v>42402.291676666653</v>
      </c>
      <c r="HG12" s="20" t="str">
        <f ca="1">IF(HF12&lt;'Time Breakdown'!$A$9,"",IF(VLOOKUP(HF12,'Time Breakdown'!$A$9:$E$655,2,1)=VLOOKUP(HF11,'Time Breakdown'!$A$9:$E$655,2,1)," ",VLOOKUP(HF12,'Time Breakdown'!$A$9:$E$655,2,1)))</f>
        <v xml:space="preserve"> </v>
      </c>
      <c r="HH12" s="21"/>
      <c r="HI12" s="76">
        <f t="shared" ca="1" si="69"/>
        <v>42403.291676666653</v>
      </c>
      <c r="HJ12" s="20" t="str">
        <f ca="1">IF(HI12&lt;'Time Breakdown'!$A$9,"",IF(VLOOKUP(HI12,'Time Breakdown'!$A$9:$E$655,2,1)=VLOOKUP(HI11,'Time Breakdown'!$A$9:$E$655,2,1)," ",VLOOKUP(HI12,'Time Breakdown'!$A$9:$E$655,2,1)))</f>
        <v xml:space="preserve"> </v>
      </c>
      <c r="HK12" s="21"/>
      <c r="HL12" s="76">
        <f t="shared" ca="1" si="70"/>
        <v>42404.291676666653</v>
      </c>
      <c r="HM12" s="20" t="str">
        <f ca="1">IF(HL12&lt;'Time Breakdown'!$A$9,"",IF(VLOOKUP(HL12,'Time Breakdown'!$A$9:$E$655,2,1)=VLOOKUP(HL11,'Time Breakdown'!$A$9:$E$655,2,1)," ",VLOOKUP(HL12,'Time Breakdown'!$A$9:$E$655,2,1)))</f>
        <v xml:space="preserve"> </v>
      </c>
      <c r="HN12" s="21"/>
      <c r="HO12" s="76">
        <f t="shared" ca="1" si="71"/>
        <v>42405.291676666653</v>
      </c>
      <c r="HP12" s="20" t="str">
        <f ca="1">IF(HO12&lt;'Time Breakdown'!$A$9,"",IF(VLOOKUP(HO12,'Time Breakdown'!$A$9:$E$655,2,1)=VLOOKUP(HO11,'Time Breakdown'!$A$9:$E$655,2,1)," ",VLOOKUP(HO12,'Time Breakdown'!$A$9:$E$655,2,1)))</f>
        <v xml:space="preserve"> </v>
      </c>
      <c r="HQ12" s="21"/>
      <c r="HR12" s="76">
        <f t="shared" ca="1" si="72"/>
        <v>42406.291676666653</v>
      </c>
      <c r="HS12" s="20" t="str">
        <f ca="1">IF(HR12&lt;'Time Breakdown'!$A$9,"",IF(VLOOKUP(HR12,'Time Breakdown'!$A$9:$E$655,2,1)=VLOOKUP(HR11,'Time Breakdown'!$A$9:$E$655,2,1)," ",VLOOKUP(HR12,'Time Breakdown'!$A$9:$E$655,2,1)))</f>
        <v xml:space="preserve"> </v>
      </c>
      <c r="HT12" s="21"/>
      <c r="HU12" s="76">
        <f t="shared" ca="1" si="73"/>
        <v>42407.291676666653</v>
      </c>
      <c r="HV12" s="20" t="str">
        <f ca="1">IF(HU12&lt;'Time Breakdown'!$A$9,"",IF(VLOOKUP(HU12,'Time Breakdown'!$A$9:$E$655,2,1)=VLOOKUP(HU11,'Time Breakdown'!$A$9:$E$655,2,1)," ",VLOOKUP(HU12,'Time Breakdown'!$A$9:$E$655,2,1)))</f>
        <v xml:space="preserve"> </v>
      </c>
      <c r="HW12" s="21"/>
      <c r="HX12" s="76">
        <f t="shared" ca="1" si="74"/>
        <v>42408.291676666653</v>
      </c>
      <c r="HY12" s="20" t="str">
        <f ca="1">IF(HX12&lt;'Time Breakdown'!$A$9,"",IF(VLOOKUP(HX12,'Time Breakdown'!$A$9:$E$655,2,1)=VLOOKUP(HX11,'Time Breakdown'!$A$9:$E$655,2,1)," ",VLOOKUP(HX12,'Time Breakdown'!$A$9:$E$655,2,1)))</f>
        <v xml:space="preserve"> </v>
      </c>
      <c r="HZ12" s="21"/>
      <c r="IA12" s="76">
        <f t="shared" ca="1" si="75"/>
        <v>42409.291676666653</v>
      </c>
      <c r="IB12" s="20" t="str">
        <f ca="1">IF(IA12&lt;'Time Breakdown'!$A$9,"",IF(VLOOKUP(IA12,'Time Breakdown'!$A$9:$E$655,2,1)=VLOOKUP(IA11,'Time Breakdown'!$A$9:$E$655,2,1)," ",VLOOKUP(IA12,'Time Breakdown'!$A$9:$E$655,2,1)))</f>
        <v xml:space="preserve"> </v>
      </c>
      <c r="IC12" s="21"/>
      <c r="ID12" s="76">
        <f t="shared" ca="1" si="76"/>
        <v>42410.291676666653</v>
      </c>
      <c r="IE12" s="20" t="str">
        <f ca="1">IF(ID12&lt;'Time Breakdown'!$A$9,"",IF(VLOOKUP(ID12,'Time Breakdown'!$A$9:$E$655,2,1)=VLOOKUP(ID11,'Time Breakdown'!$A$9:$E$655,2,1)," ",VLOOKUP(ID12,'Time Breakdown'!$A$9:$E$655,2,1)))</f>
        <v xml:space="preserve"> </v>
      </c>
      <c r="IF12" s="21"/>
      <c r="IG12" s="76">
        <f t="shared" ca="1" si="77"/>
        <v>42411.291676666653</v>
      </c>
      <c r="IH12" s="20" t="str">
        <f ca="1">IF(IG12&lt;'Time Breakdown'!$A$9,"",IF(VLOOKUP(IG12,'Time Breakdown'!$A$9:$E$655,2,1)=VLOOKUP(IG11,'Time Breakdown'!$A$9:$E$655,2,1)," ",VLOOKUP(IG12,'Time Breakdown'!$A$9:$E$655,2,1)))</f>
        <v xml:space="preserve"> </v>
      </c>
      <c r="II12" s="21"/>
      <c r="IJ12" s="76">
        <f t="shared" ca="1" si="78"/>
        <v>42412.291676666653</v>
      </c>
      <c r="IK12" s="20" t="str">
        <f ca="1">IF(IJ12&lt;'Time Breakdown'!$A$9,"",IF(VLOOKUP(IJ12,'Time Breakdown'!$A$9:$E$655,2,1)=VLOOKUP(IJ11,'Time Breakdown'!$A$9:$E$655,2,1)," ",VLOOKUP(IJ12,'Time Breakdown'!$A$9:$E$655,2,1)))</f>
        <v xml:space="preserve"> </v>
      </c>
      <c r="IL12" s="21"/>
      <c r="IM12" s="76">
        <f t="shared" ca="1" si="79"/>
        <v>42413.291676666653</v>
      </c>
      <c r="IN12" s="20" t="str">
        <f ca="1">IF(IM12&lt;'Time Breakdown'!$A$9,"",IF(VLOOKUP(IM12,'Time Breakdown'!$A$9:$E$655,2,1)=VLOOKUP(IM11,'Time Breakdown'!$A$9:$E$655,2,1)," ",VLOOKUP(IM12,'Time Breakdown'!$A$9:$E$655,2,1)))</f>
        <v xml:space="preserve"> </v>
      </c>
      <c r="IO12" s="21"/>
      <c r="IP12" s="76">
        <f t="shared" ca="1" si="80"/>
        <v>42414.291676666653</v>
      </c>
      <c r="IQ12" s="20" t="str">
        <f ca="1">IF(IP12&lt;'Time Breakdown'!$A$9,"",IF(VLOOKUP(IP12,'Time Breakdown'!$A$9:$E$655,2,1)=VLOOKUP(IP11,'Time Breakdown'!$A$9:$E$655,2,1)," ",VLOOKUP(IP12,'Time Breakdown'!$A$9:$E$655,2,1)))</f>
        <v xml:space="preserve"> </v>
      </c>
      <c r="IR12" s="21"/>
      <c r="IS12" s="76">
        <f t="shared" ca="1" si="81"/>
        <v>42415.291676666653</v>
      </c>
      <c r="IT12" s="20" t="str">
        <f ca="1">IF(IS12&lt;'Time Breakdown'!$A$9,"",IF(VLOOKUP(IS12,'Time Breakdown'!$A$9:$E$655,2,1)=VLOOKUP(IS11,'Time Breakdown'!$A$9:$E$655,2,1)," ",VLOOKUP(IS12,'Time Breakdown'!$A$9:$E$655,2,1)))</f>
        <v xml:space="preserve"> </v>
      </c>
      <c r="IU12" s="21"/>
    </row>
    <row r="13" spans="1:255" ht="15" customHeight="1">
      <c r="A13" s="76">
        <f t="shared" ca="1" si="82"/>
        <v>42331.333343333317</v>
      </c>
      <c r="B13" s="20" t="str">
        <f ca="1">IF(A13&lt;'Time Breakdown'!$A$9,"",IF(VLOOKUP(A13,'Time Breakdown'!$A$9:$E$655,2,1)=VLOOKUP(A12,'Time Breakdown'!$A$9:$E$655,2,1)," ",VLOOKUP(A13,'Time Breakdown'!$A$9:$E$655,2,1)))</f>
        <v xml:space="preserve"> </v>
      </c>
      <c r="C13" s="21"/>
      <c r="D13" s="76">
        <f t="shared" ca="1" si="83"/>
        <v>42332.333343333317</v>
      </c>
      <c r="E13" s="20" t="str">
        <f ca="1">IF(D13&lt;'Time Breakdown'!$A$9,"",IF(VLOOKUP(D13,'Time Breakdown'!$A$9:$E$655,2,1)=VLOOKUP(D12,'Time Breakdown'!$A$9:$E$655,2,1)," ",VLOOKUP(D13,'Time Breakdown'!$A$9:$E$655,2,1)))</f>
        <v xml:space="preserve"> </v>
      </c>
      <c r="F13" s="21"/>
      <c r="G13" s="76">
        <f t="shared" ca="1" si="84"/>
        <v>42333.333343333317</v>
      </c>
      <c r="H13" s="20" t="str">
        <f ca="1">IF(G13&lt;'Time Breakdown'!$A$9,"",IF(VLOOKUP(G13,'Time Breakdown'!$A$9:$E$655,2,1)=VLOOKUP(G12,'Time Breakdown'!$A$9:$E$655,2,1)," ",VLOOKUP(G13,'Time Breakdown'!$A$9:$E$655,2,1)))</f>
        <v xml:space="preserve"> </v>
      </c>
      <c r="I13" s="21"/>
      <c r="J13" s="76">
        <f t="shared" ca="1" si="0"/>
        <v>42334.333343333317</v>
      </c>
      <c r="K13" s="20" t="str">
        <f ca="1">IF(J13&lt;'Time Breakdown'!$A$9,"",IF(VLOOKUP(J13,'Time Breakdown'!$A$9:$E$655,2,1)=VLOOKUP(J12,'Time Breakdown'!$A$9:$E$655,2,1)," ",VLOOKUP(J13,'Time Breakdown'!$A$9:$E$655,2,1)))</f>
        <v xml:space="preserve"> </v>
      </c>
      <c r="L13" s="21"/>
      <c r="M13" s="76">
        <f t="shared" ca="1" si="1"/>
        <v>42335.333343333317</v>
      </c>
      <c r="N13" s="20" t="str">
        <f ca="1">IF(M13&lt;'Time Breakdown'!$A$9,"",IF(VLOOKUP(M13,'Time Breakdown'!$A$9:$E$655,2,1)=VLOOKUP(M12,'Time Breakdown'!$A$9:$E$655,2,1)," ",VLOOKUP(M13,'Time Breakdown'!$A$9:$E$655,2,1)))</f>
        <v xml:space="preserve"> </v>
      </c>
      <c r="O13" s="21"/>
      <c r="P13" s="76">
        <f t="shared" ca="1" si="2"/>
        <v>42336.333343333317</v>
      </c>
      <c r="Q13" s="20" t="str">
        <f ca="1">IF(P13&lt;'Time Breakdown'!$A$9,"",IF(VLOOKUP(P13,'Time Breakdown'!$A$9:$E$655,2,1)=VLOOKUP(P12,'Time Breakdown'!$A$9:$E$655,2,1)," ",VLOOKUP(P13,'Time Breakdown'!$A$9:$E$655,2,1)))</f>
        <v xml:space="preserve"> </v>
      </c>
      <c r="R13" s="21"/>
      <c r="S13" s="76">
        <f t="shared" ca="1" si="3"/>
        <v>42337.333343333317</v>
      </c>
      <c r="T13" s="20" t="str">
        <f ca="1">IF(S13&lt;'Time Breakdown'!$A$9,"",IF(VLOOKUP(S13,'Time Breakdown'!$A$9:$E$655,2,1)=VLOOKUP(S12,'Time Breakdown'!$A$9:$E$655,2,1)," ",VLOOKUP(S13,'Time Breakdown'!$A$9:$E$655,2,1)))</f>
        <v xml:space="preserve"> </v>
      </c>
      <c r="U13" s="21"/>
      <c r="V13" s="76">
        <f t="shared" ca="1" si="4"/>
        <v>42338.333343333317</v>
      </c>
      <c r="W13" s="20" t="str">
        <f ca="1">IF(V13&lt;'Time Breakdown'!$A$9,"",IF(VLOOKUP(V13,'Time Breakdown'!$A$9:$E$655,2,1)=VLOOKUP(V12,'Time Breakdown'!$A$9:$E$655,2,1)," ",VLOOKUP(V13,'Time Breakdown'!$A$9:$E$655,2,1)))</f>
        <v xml:space="preserve"> </v>
      </c>
      <c r="X13" s="21"/>
      <c r="Y13" s="76">
        <f t="shared" ca="1" si="5"/>
        <v>42339.333343333317</v>
      </c>
      <c r="Z13" s="20" t="str">
        <f ca="1">IF(Y13&lt;'Time Breakdown'!$A$9,"",IF(VLOOKUP(Y13,'Time Breakdown'!$A$9:$E$655,2,1)=VLOOKUP(Y12,'Time Breakdown'!$A$9:$E$655,2,1)," ",VLOOKUP(Y13,'Time Breakdown'!$A$9:$E$655,2,1)))</f>
        <v xml:space="preserve"> </v>
      </c>
      <c r="AA13" s="21"/>
      <c r="AB13" s="76">
        <f t="shared" ca="1" si="6"/>
        <v>42340.333343333317</v>
      </c>
      <c r="AC13" s="20" t="str">
        <f ca="1">IF(AB13&lt;'Time Breakdown'!$A$9,"",IF(VLOOKUP(AB13,'Time Breakdown'!$A$9:$E$655,2,1)=VLOOKUP(AB12,'Time Breakdown'!$A$9:$E$655,2,1)," ",VLOOKUP(AB13,'Time Breakdown'!$A$9:$E$655,2,1)))</f>
        <v xml:space="preserve"> </v>
      </c>
      <c r="AD13" s="21"/>
      <c r="AE13" s="76">
        <f t="shared" ca="1" si="7"/>
        <v>42341.333343333317</v>
      </c>
      <c r="AF13" s="20" t="str">
        <f ca="1">IF(AE13&lt;'Time Breakdown'!$A$9,"",IF(VLOOKUP(AE13,'Time Breakdown'!$A$9:$E$655,2,1)=VLOOKUP(AE12,'Time Breakdown'!$A$9:$E$655,2,1)," ",VLOOKUP(AE13,'Time Breakdown'!$A$9:$E$655,2,1)))</f>
        <v xml:space="preserve"> </v>
      </c>
      <c r="AG13" s="21"/>
      <c r="AH13" s="76">
        <f t="shared" ca="1" si="8"/>
        <v>42342.333343333317</v>
      </c>
      <c r="AI13" s="20" t="str">
        <f ca="1">IF(AH13&lt;'Time Breakdown'!$A$9,"",IF(VLOOKUP(AH13,'Time Breakdown'!$A$9:$E$655,2,1)=VLOOKUP(AH12,'Time Breakdown'!$A$9:$E$655,2,1)," ",VLOOKUP(AH13,'Time Breakdown'!$A$9:$E$655,2,1)))</f>
        <v xml:space="preserve"> </v>
      </c>
      <c r="AJ13" s="21"/>
      <c r="AK13" s="76">
        <f t="shared" ca="1" si="9"/>
        <v>42343.333343333317</v>
      </c>
      <c r="AL13" s="20" t="str">
        <f ca="1">IF(AK13&lt;'Time Breakdown'!$A$9,"",IF(VLOOKUP(AK13,'Time Breakdown'!$A$9:$E$655,2,1)=VLOOKUP(AK12,'Time Breakdown'!$A$9:$E$655,2,1)," ",VLOOKUP(AK13,'Time Breakdown'!$A$9:$E$655,2,1)))</f>
        <v xml:space="preserve"> </v>
      </c>
      <c r="AM13" s="21"/>
      <c r="AN13" s="76">
        <f t="shared" ca="1" si="10"/>
        <v>42344.333343333317</v>
      </c>
      <c r="AO13" s="20" t="str">
        <f ca="1">IF(AN13&lt;'Time Breakdown'!$A$9,"",IF(VLOOKUP(AN13,'Time Breakdown'!$A$9:$E$655,2,1)=VLOOKUP(AN12,'Time Breakdown'!$A$9:$E$655,2,1)," ",VLOOKUP(AN13,'Time Breakdown'!$A$9:$E$655,2,1)))</f>
        <v xml:space="preserve"> </v>
      </c>
      <c r="AP13" s="21"/>
      <c r="AQ13" s="76">
        <f t="shared" ca="1" si="11"/>
        <v>42345.333343333317</v>
      </c>
      <c r="AR13" s="20" t="str">
        <f ca="1">IF(AQ13&lt;'Time Breakdown'!$A$9,"",IF(VLOOKUP(AQ13,'Time Breakdown'!$A$9:$E$655,2,1)=VLOOKUP(AQ12,'Time Breakdown'!$A$9:$E$655,2,1)," ",VLOOKUP(AQ13,'Time Breakdown'!$A$9:$E$655,2,1)))</f>
        <v xml:space="preserve"> </v>
      </c>
      <c r="AS13" s="21"/>
      <c r="AT13" s="76">
        <f t="shared" ca="1" si="12"/>
        <v>42346.333343333317</v>
      </c>
      <c r="AU13" s="20" t="str">
        <f ca="1">IF(AT13&lt;'Time Breakdown'!$A$9,"",IF(VLOOKUP(AT13,'Time Breakdown'!$A$9:$E$655,2,1)=VLOOKUP(AT12,'Time Breakdown'!$A$9:$E$655,2,1)," ",VLOOKUP(AT13,'Time Breakdown'!$A$9:$E$655,2,1)))</f>
        <v xml:space="preserve"> </v>
      </c>
      <c r="AV13" s="21"/>
      <c r="AW13" s="76">
        <f t="shared" ca="1" si="13"/>
        <v>42347.333343333317</v>
      </c>
      <c r="AX13" s="20" t="str">
        <f ca="1">IF(AW13&lt;'Time Breakdown'!$A$9,"",IF(VLOOKUP(AW13,'Time Breakdown'!$A$9:$E$655,2,1)=VLOOKUP(AW12,'Time Breakdown'!$A$9:$E$655,2,1)," ",VLOOKUP(AW13,'Time Breakdown'!$A$9:$E$655,2,1)))</f>
        <v xml:space="preserve"> </v>
      </c>
      <c r="AY13" s="21"/>
      <c r="AZ13" s="76">
        <f t="shared" ca="1" si="14"/>
        <v>42348.333343333317</v>
      </c>
      <c r="BA13" s="20" t="str">
        <f ca="1">IF(AZ13&lt;'Time Breakdown'!$A$9,"",IF(VLOOKUP(AZ13,'Time Breakdown'!$A$9:$E$655,2,1)=VLOOKUP(AZ12,'Time Breakdown'!$A$9:$E$655,2,1)," ",VLOOKUP(AZ13,'Time Breakdown'!$A$9:$E$655,2,1)))</f>
        <v xml:space="preserve"> </v>
      </c>
      <c r="BB13" s="21"/>
      <c r="BC13" s="76">
        <f t="shared" ca="1" si="15"/>
        <v>42349.333343333317</v>
      </c>
      <c r="BD13" s="20" t="str">
        <f ca="1">IF(BC13&lt;'Time Breakdown'!$A$9,"",IF(VLOOKUP(BC13,'Time Breakdown'!$A$9:$E$655,2,1)=VLOOKUP(BC12,'Time Breakdown'!$A$9:$E$655,2,1)," ",VLOOKUP(BC13,'Time Breakdown'!$A$9:$E$655,2,1)))</f>
        <v xml:space="preserve"> </v>
      </c>
      <c r="BE13" s="21"/>
      <c r="BF13" s="76">
        <f t="shared" ca="1" si="16"/>
        <v>42350.333343333317</v>
      </c>
      <c r="BG13" s="20" t="str">
        <f ca="1">IF(BF13&lt;'Time Breakdown'!$A$9,"",IF(VLOOKUP(BF13,'Time Breakdown'!$A$9:$E$655,2,1)=VLOOKUP(BF12,'Time Breakdown'!$A$9:$E$655,2,1)," ",VLOOKUP(BF13,'Time Breakdown'!$A$9:$E$655,2,1)))</f>
        <v xml:space="preserve"> </v>
      </c>
      <c r="BH13" s="21"/>
      <c r="BI13" s="76">
        <f t="shared" ca="1" si="17"/>
        <v>42351.333343333317</v>
      </c>
      <c r="BJ13" s="20" t="str">
        <f ca="1">IF(BI13&lt;'Time Breakdown'!$A$9,"",IF(VLOOKUP(BI13,'Time Breakdown'!$A$9:$E$655,2,1)=VLOOKUP(BI12,'Time Breakdown'!$A$9:$E$655,2,1)," ",VLOOKUP(BI13,'Time Breakdown'!$A$9:$E$655,2,1)))</f>
        <v xml:space="preserve"> </v>
      </c>
      <c r="BK13" s="21"/>
      <c r="BL13" s="76">
        <f t="shared" ca="1" si="18"/>
        <v>42352.333343333317</v>
      </c>
      <c r="BM13" s="20" t="str">
        <f ca="1">IF(BL13&lt;'Time Breakdown'!$A$9,"",IF(VLOOKUP(BL13,'Time Breakdown'!$A$9:$E$655,2,1)=VLOOKUP(BL12,'Time Breakdown'!$A$9:$E$655,2,1)," ",VLOOKUP(BL13,'Time Breakdown'!$A$9:$E$655,2,1)))</f>
        <v xml:space="preserve"> </v>
      </c>
      <c r="BN13" s="21"/>
      <c r="BO13" s="76">
        <f t="shared" ca="1" si="19"/>
        <v>42353.333343333317</v>
      </c>
      <c r="BP13" s="20" t="str">
        <f ca="1">IF(BO13&lt;'Time Breakdown'!$A$9,"",IF(VLOOKUP(BO13,'Time Breakdown'!$A$9:$E$655,2,1)=VLOOKUP(BO12,'Time Breakdown'!$A$9:$E$655,2,1)," ",VLOOKUP(BO13,'Time Breakdown'!$A$9:$E$655,2,1)))</f>
        <v xml:space="preserve"> </v>
      </c>
      <c r="BQ13" s="21"/>
      <c r="BR13" s="76">
        <f t="shared" ca="1" si="20"/>
        <v>42354.333343333317</v>
      </c>
      <c r="BS13" s="20" t="str">
        <f ca="1">IF(BR13&lt;'Time Breakdown'!$A$9,"",IF(VLOOKUP(BR13,'Time Breakdown'!$A$9:$E$655,2,1)=VLOOKUP(BR12,'Time Breakdown'!$A$9:$E$655,2,1)," ",VLOOKUP(BR13,'Time Breakdown'!$A$9:$E$655,2,1)))</f>
        <v xml:space="preserve"> </v>
      </c>
      <c r="BT13" s="21"/>
      <c r="BU13" s="76">
        <f t="shared" ca="1" si="21"/>
        <v>42355.333343333317</v>
      </c>
      <c r="BV13" s="20" t="str">
        <f ca="1">IF(BU13&lt;'Time Breakdown'!$A$9,"",IF(VLOOKUP(BU13,'Time Breakdown'!$A$9:$E$655,2,1)=VLOOKUP(BU12,'Time Breakdown'!$A$9:$E$655,2,1)," ",VLOOKUP(BU13,'Time Breakdown'!$A$9:$E$655,2,1)))</f>
        <v xml:space="preserve"> </v>
      </c>
      <c r="BW13" s="21"/>
      <c r="BX13" s="76">
        <f t="shared" ca="1" si="22"/>
        <v>42356.333343333317</v>
      </c>
      <c r="BY13" s="20" t="str">
        <f ca="1">IF(BX13&lt;'Time Breakdown'!$A$9,"",IF(VLOOKUP(BX13,'Time Breakdown'!$A$9:$E$655,2,1)=VLOOKUP(BX12,'Time Breakdown'!$A$9:$E$655,2,1)," ",VLOOKUP(BX13,'Time Breakdown'!$A$9:$E$655,2,1)))</f>
        <v xml:space="preserve"> </v>
      </c>
      <c r="BZ13" s="21"/>
      <c r="CA13" s="76">
        <f t="shared" ca="1" si="23"/>
        <v>42357.333343333317</v>
      </c>
      <c r="CB13" s="20" t="str">
        <f ca="1">IF(CA13&lt;'Time Breakdown'!$A$9,"",IF(VLOOKUP(CA13,'Time Breakdown'!$A$9:$E$655,2,1)=VLOOKUP(CA12,'Time Breakdown'!$A$9:$E$655,2,1)," ",VLOOKUP(CA13,'Time Breakdown'!$A$9:$E$655,2,1)))</f>
        <v xml:space="preserve"> </v>
      </c>
      <c r="CC13" s="21"/>
      <c r="CD13" s="76">
        <f t="shared" ca="1" si="24"/>
        <v>42358.333343333317</v>
      </c>
      <c r="CE13" s="20" t="str">
        <f ca="1">IF(CD13&lt;'Time Breakdown'!$A$9,"",IF(VLOOKUP(CD13,'Time Breakdown'!$A$9:$E$655,2,1)=VLOOKUP(CD12,'Time Breakdown'!$A$9:$E$655,2,1)," ",VLOOKUP(CD13,'Time Breakdown'!$A$9:$E$655,2,1)))</f>
        <v xml:space="preserve"> </v>
      </c>
      <c r="CF13" s="21"/>
      <c r="CG13" s="76">
        <f t="shared" ca="1" si="25"/>
        <v>42359.333343333317</v>
      </c>
      <c r="CH13" s="20" t="str">
        <f ca="1">IF(CG13&lt;'Time Breakdown'!$A$9,"",IF(VLOOKUP(CG13,'Time Breakdown'!$A$9:$E$655,2,1)=VLOOKUP(CG12,'Time Breakdown'!$A$9:$E$655,2,1)," ",VLOOKUP(CG13,'Time Breakdown'!$A$9:$E$655,2,1)))</f>
        <v xml:space="preserve"> </v>
      </c>
      <c r="CI13" s="21"/>
      <c r="CJ13" s="76">
        <f t="shared" ca="1" si="26"/>
        <v>42360.333343333317</v>
      </c>
      <c r="CK13" s="20" t="str">
        <f ca="1">IF(CJ13&lt;'Time Breakdown'!$A$9,"",IF(VLOOKUP(CJ13,'Time Breakdown'!$A$9:$E$655,2,1)=VLOOKUP(CJ12,'Time Breakdown'!$A$9:$E$655,2,1)," ",VLOOKUP(CJ13,'Time Breakdown'!$A$9:$E$655,2,1)))</f>
        <v xml:space="preserve"> </v>
      </c>
      <c r="CL13" s="21"/>
      <c r="CM13" s="76">
        <f t="shared" ca="1" si="27"/>
        <v>42361.333343333317</v>
      </c>
      <c r="CN13" s="20" t="str">
        <f ca="1">IF(CM13&lt;'Time Breakdown'!$A$9,"",IF(VLOOKUP(CM13,'Time Breakdown'!$A$9:$E$655,2,1)=VLOOKUP(CM12,'Time Breakdown'!$A$9:$E$655,2,1)," ",VLOOKUP(CM13,'Time Breakdown'!$A$9:$E$655,2,1)))</f>
        <v xml:space="preserve"> </v>
      </c>
      <c r="CO13" s="21"/>
      <c r="CP13" s="76">
        <f t="shared" ca="1" si="28"/>
        <v>42362.333343333317</v>
      </c>
      <c r="CQ13" s="20" t="str">
        <f ca="1">IF(CP13&lt;'Time Breakdown'!$A$9,"",IF(VLOOKUP(CP13,'Time Breakdown'!$A$9:$E$655,2,1)=VLOOKUP(CP12,'Time Breakdown'!$A$9:$E$655,2,1)," ",VLOOKUP(CP13,'Time Breakdown'!$A$9:$E$655,2,1)))</f>
        <v xml:space="preserve"> </v>
      </c>
      <c r="CR13" s="21"/>
      <c r="CS13" s="76">
        <f t="shared" ca="1" si="29"/>
        <v>42363.333343333317</v>
      </c>
      <c r="CT13" s="20" t="str">
        <f ca="1">IF(CS13&lt;'Time Breakdown'!$A$9,"",IF(VLOOKUP(CS13,'Time Breakdown'!$A$9:$E$655,2,1)=VLOOKUP(CS12,'Time Breakdown'!$A$9:$E$655,2,1)," ",VLOOKUP(CS13,'Time Breakdown'!$A$9:$E$655,2,1)))</f>
        <v xml:space="preserve"> </v>
      </c>
      <c r="CU13" s="21"/>
      <c r="CV13" s="76">
        <f t="shared" ca="1" si="30"/>
        <v>42364.333343333317</v>
      </c>
      <c r="CW13" s="20" t="str">
        <f ca="1">IF(CV13&lt;'Time Breakdown'!$A$9,"",IF(VLOOKUP(CV13,'Time Breakdown'!$A$9:$E$655,2,1)=VLOOKUP(CV12,'Time Breakdown'!$A$9:$E$655,2,1)," ",VLOOKUP(CV13,'Time Breakdown'!$A$9:$E$655,2,1)))</f>
        <v xml:space="preserve"> </v>
      </c>
      <c r="CX13" s="21"/>
      <c r="CY13" s="76">
        <f t="shared" ca="1" si="31"/>
        <v>42365.333343333317</v>
      </c>
      <c r="CZ13" s="20" t="str">
        <f ca="1">IF(CY13&lt;'Time Breakdown'!$A$9,"",IF(VLOOKUP(CY13,'Time Breakdown'!$A$9:$E$655,2,1)=VLOOKUP(CY12,'Time Breakdown'!$A$9:$E$655,2,1)," ",VLOOKUP(CY13,'Time Breakdown'!$A$9:$E$655,2,1)))</f>
        <v xml:space="preserve"> </v>
      </c>
      <c r="DA13" s="21"/>
      <c r="DB13" s="76">
        <f t="shared" ca="1" si="32"/>
        <v>42366.333343333317</v>
      </c>
      <c r="DC13" s="20" t="str">
        <f ca="1">IF(DB13&lt;'Time Breakdown'!$A$9,"",IF(VLOOKUP(DB13,'Time Breakdown'!$A$9:$E$655,2,1)=VLOOKUP(DB12,'Time Breakdown'!$A$9:$E$655,2,1)," ",VLOOKUP(DB13,'Time Breakdown'!$A$9:$E$655,2,1)))</f>
        <v xml:space="preserve"> </v>
      </c>
      <c r="DD13" s="21"/>
      <c r="DE13" s="76">
        <f t="shared" ca="1" si="33"/>
        <v>42367.333343333317</v>
      </c>
      <c r="DF13" s="20" t="str">
        <f ca="1">IF(DE13&lt;'Time Breakdown'!$A$9,"",IF(VLOOKUP(DE13,'Time Breakdown'!$A$9:$E$655,2,1)=VLOOKUP(DE12,'Time Breakdown'!$A$9:$E$655,2,1)," ",VLOOKUP(DE13,'Time Breakdown'!$A$9:$E$655,2,1)))</f>
        <v xml:space="preserve"> </v>
      </c>
      <c r="DG13" s="21"/>
      <c r="DH13" s="76">
        <f t="shared" ca="1" si="34"/>
        <v>42368.333343333317</v>
      </c>
      <c r="DI13" s="20" t="str">
        <f ca="1">IF(DH13&lt;'Time Breakdown'!$A$9,"",IF(VLOOKUP(DH13,'Time Breakdown'!$A$9:$E$655,2,1)=VLOOKUP(DH12,'Time Breakdown'!$A$9:$E$655,2,1)," ",VLOOKUP(DH13,'Time Breakdown'!$A$9:$E$655,2,1)))</f>
        <v xml:space="preserve"> </v>
      </c>
      <c r="DJ13" s="21"/>
      <c r="DK13" s="76">
        <f t="shared" ca="1" si="35"/>
        <v>42369.333343333317</v>
      </c>
      <c r="DL13" s="20" t="str">
        <f ca="1">IF(DK13&lt;'Time Breakdown'!$A$9,"",IF(VLOOKUP(DK13,'Time Breakdown'!$A$9:$E$655,2,1)=VLOOKUP(DK12,'Time Breakdown'!$A$9:$E$655,2,1)," ",VLOOKUP(DK13,'Time Breakdown'!$A$9:$E$655,2,1)))</f>
        <v xml:space="preserve"> </v>
      </c>
      <c r="DM13" s="21"/>
      <c r="DN13" s="76">
        <f t="shared" ca="1" si="36"/>
        <v>42370.333343333317</v>
      </c>
      <c r="DO13" s="20" t="str">
        <f ca="1">IF(DN13&lt;'Time Breakdown'!$A$9,"",IF(VLOOKUP(DN13,'Time Breakdown'!$A$9:$E$655,2,1)=VLOOKUP(DN12,'Time Breakdown'!$A$9:$E$655,2,1)," ",VLOOKUP(DN13,'Time Breakdown'!$A$9:$E$655,2,1)))</f>
        <v xml:space="preserve"> </v>
      </c>
      <c r="DP13" s="21"/>
      <c r="DQ13" s="76">
        <f t="shared" ca="1" si="37"/>
        <v>42371.333343333317</v>
      </c>
      <c r="DR13" s="20" t="str">
        <f ca="1">IF(DQ13&lt;'Time Breakdown'!$A$9,"",IF(VLOOKUP(DQ13,'Time Breakdown'!$A$9:$E$655,2,1)=VLOOKUP(DQ12,'Time Breakdown'!$A$9:$E$655,2,1)," ",VLOOKUP(DQ13,'Time Breakdown'!$A$9:$E$655,2,1)))</f>
        <v xml:space="preserve"> </v>
      </c>
      <c r="DS13" s="21"/>
      <c r="DT13" s="76">
        <f t="shared" ca="1" si="38"/>
        <v>42372.333343333317</v>
      </c>
      <c r="DU13" s="20" t="str">
        <f ca="1">IF(DT13&lt;'Time Breakdown'!$A$9,"",IF(VLOOKUP(DT13,'Time Breakdown'!$A$9:$E$655,2,1)=VLOOKUP(DT12,'Time Breakdown'!$A$9:$E$655,2,1)," ",VLOOKUP(DT13,'Time Breakdown'!$A$9:$E$655,2,1)))</f>
        <v xml:space="preserve"> </v>
      </c>
      <c r="DV13" s="21"/>
      <c r="DW13" s="76">
        <f t="shared" ca="1" si="39"/>
        <v>42373.333343333317</v>
      </c>
      <c r="DX13" s="20" t="str">
        <f ca="1">IF(DW13&lt;'Time Breakdown'!$A$9,"",IF(VLOOKUP(DW13,'Time Breakdown'!$A$9:$E$655,2,1)=VLOOKUP(DW12,'Time Breakdown'!$A$9:$E$655,2,1)," ",VLOOKUP(DW13,'Time Breakdown'!$A$9:$E$655,2,1)))</f>
        <v xml:space="preserve"> </v>
      </c>
      <c r="DY13" s="21"/>
      <c r="DZ13" s="76">
        <f t="shared" ca="1" si="40"/>
        <v>42374.333343333317</v>
      </c>
      <c r="EA13" s="20" t="str">
        <f ca="1">IF(DZ13&lt;'Time Breakdown'!$A$9,"",IF(VLOOKUP(DZ13,'Time Breakdown'!$A$9:$E$655,2,1)=VLOOKUP(DZ12,'Time Breakdown'!$A$9:$E$655,2,1)," ",VLOOKUP(DZ13,'Time Breakdown'!$A$9:$E$655,2,1)))</f>
        <v xml:space="preserve"> </v>
      </c>
      <c r="EB13" s="21"/>
      <c r="EC13" s="76">
        <f t="shared" ca="1" si="41"/>
        <v>42375.333343333317</v>
      </c>
      <c r="ED13" s="20" t="str">
        <f ca="1">IF(EC13&lt;'Time Breakdown'!$A$9,"",IF(VLOOKUP(EC13,'Time Breakdown'!$A$9:$E$655,2,1)=VLOOKUP(EC12,'Time Breakdown'!$A$9:$E$655,2,1)," ",VLOOKUP(EC13,'Time Breakdown'!$A$9:$E$655,2,1)))</f>
        <v xml:space="preserve"> </v>
      </c>
      <c r="EE13" s="21"/>
      <c r="EF13" s="76">
        <f t="shared" ca="1" si="42"/>
        <v>42376.333343333317</v>
      </c>
      <c r="EG13" s="20" t="str">
        <f ca="1">IF(EF13&lt;'Time Breakdown'!$A$9,"",IF(VLOOKUP(EF13,'Time Breakdown'!$A$9:$E$655,2,1)=VLOOKUP(EF12,'Time Breakdown'!$A$9:$E$655,2,1)," ",VLOOKUP(EF13,'Time Breakdown'!$A$9:$E$655,2,1)))</f>
        <v xml:space="preserve"> </v>
      </c>
      <c r="EH13" s="21"/>
      <c r="EI13" s="76">
        <f t="shared" ca="1" si="43"/>
        <v>42377.333343333317</v>
      </c>
      <c r="EJ13" s="20" t="str">
        <f ca="1">IF(EI13&lt;'Time Breakdown'!$A$9,"",IF(VLOOKUP(EI13,'Time Breakdown'!$A$9:$E$655,2,1)=VLOOKUP(EI12,'Time Breakdown'!$A$9:$E$655,2,1)," ",VLOOKUP(EI13,'Time Breakdown'!$A$9:$E$655,2,1)))</f>
        <v xml:space="preserve"> </v>
      </c>
      <c r="EK13" s="21"/>
      <c r="EL13" s="76">
        <f t="shared" ca="1" si="44"/>
        <v>42378.333343333317</v>
      </c>
      <c r="EM13" s="20" t="str">
        <f ca="1">IF(EL13&lt;'Time Breakdown'!$A$9,"",IF(VLOOKUP(EL13,'Time Breakdown'!$A$9:$E$655,2,1)=VLOOKUP(EL12,'Time Breakdown'!$A$9:$E$655,2,1)," ",VLOOKUP(EL13,'Time Breakdown'!$A$9:$E$655,2,1)))</f>
        <v xml:space="preserve"> </v>
      </c>
      <c r="EN13" s="21"/>
      <c r="EO13" s="76">
        <f t="shared" ca="1" si="45"/>
        <v>42379.333343333317</v>
      </c>
      <c r="EP13" s="20" t="str">
        <f ca="1">IF(EO13&lt;'Time Breakdown'!$A$9,"",IF(VLOOKUP(EO13,'Time Breakdown'!$A$9:$E$655,2,1)=VLOOKUP(EO12,'Time Breakdown'!$A$9:$E$655,2,1)," ",VLOOKUP(EO13,'Time Breakdown'!$A$9:$E$655,2,1)))</f>
        <v xml:space="preserve"> </v>
      </c>
      <c r="EQ13" s="21"/>
      <c r="ER13" s="76">
        <f t="shared" ca="1" si="46"/>
        <v>42380.333343333317</v>
      </c>
      <c r="ES13" s="20" t="str">
        <f ca="1">IF(ER13&lt;'Time Breakdown'!$A$9,"",IF(VLOOKUP(ER13,'Time Breakdown'!$A$9:$E$655,2,1)=VLOOKUP(ER12,'Time Breakdown'!$A$9:$E$655,2,1)," ",VLOOKUP(ER13,'Time Breakdown'!$A$9:$E$655,2,1)))</f>
        <v xml:space="preserve"> </v>
      </c>
      <c r="ET13" s="21"/>
      <c r="EU13" s="76">
        <f t="shared" ca="1" si="47"/>
        <v>42381.333343333317</v>
      </c>
      <c r="EV13" s="20" t="str">
        <f ca="1">IF(EU13&lt;'Time Breakdown'!$A$9,"",IF(VLOOKUP(EU13,'Time Breakdown'!$A$9:$E$655,2,1)=VLOOKUP(EU12,'Time Breakdown'!$A$9:$E$655,2,1)," ",VLOOKUP(EU13,'Time Breakdown'!$A$9:$E$655,2,1)))</f>
        <v xml:space="preserve"> </v>
      </c>
      <c r="EW13" s="21"/>
      <c r="EX13" s="76">
        <f t="shared" ca="1" si="48"/>
        <v>42382.333343333317</v>
      </c>
      <c r="EY13" s="20" t="str">
        <f ca="1">IF(EX13&lt;'Time Breakdown'!$A$9,"",IF(VLOOKUP(EX13,'Time Breakdown'!$A$9:$E$655,2,1)=VLOOKUP(EX12,'Time Breakdown'!$A$9:$E$655,2,1)," ",VLOOKUP(EX13,'Time Breakdown'!$A$9:$E$655,2,1)))</f>
        <v xml:space="preserve"> </v>
      </c>
      <c r="EZ13" s="21"/>
      <c r="FA13" s="76">
        <f t="shared" ca="1" si="49"/>
        <v>42383.333343333317</v>
      </c>
      <c r="FB13" s="20" t="str">
        <f ca="1">IF(FA13&lt;'Time Breakdown'!$A$9,"",IF(VLOOKUP(FA13,'Time Breakdown'!$A$9:$E$655,2,1)=VLOOKUP(FA12,'Time Breakdown'!$A$9:$E$655,2,1)," ",VLOOKUP(FA13,'Time Breakdown'!$A$9:$E$655,2,1)))</f>
        <v xml:space="preserve"> </v>
      </c>
      <c r="FC13" s="21"/>
      <c r="FD13" s="76">
        <f t="shared" ca="1" si="50"/>
        <v>42384.333343333317</v>
      </c>
      <c r="FE13" s="20" t="str">
        <f ca="1">IF(FD13&lt;'Time Breakdown'!$A$9,"",IF(VLOOKUP(FD13,'Time Breakdown'!$A$9:$E$655,2,1)=VLOOKUP(FD12,'Time Breakdown'!$A$9:$E$655,2,1)," ",VLOOKUP(FD13,'Time Breakdown'!$A$9:$E$655,2,1)))</f>
        <v xml:space="preserve"> </v>
      </c>
      <c r="FF13" s="21"/>
      <c r="FG13" s="76">
        <f t="shared" ca="1" si="51"/>
        <v>42385.333343333317</v>
      </c>
      <c r="FH13" s="20" t="str">
        <f ca="1">IF(FG13&lt;'Time Breakdown'!$A$9,"",IF(VLOOKUP(FG13,'Time Breakdown'!$A$9:$E$655,2,1)=VLOOKUP(FG12,'Time Breakdown'!$A$9:$E$655,2,1)," ",VLOOKUP(FG13,'Time Breakdown'!$A$9:$E$655,2,1)))</f>
        <v xml:space="preserve"> </v>
      </c>
      <c r="FI13" s="21"/>
      <c r="FJ13" s="76">
        <f t="shared" ca="1" si="52"/>
        <v>42386.333343333317</v>
      </c>
      <c r="FK13" s="20" t="str">
        <f ca="1">IF(FJ13&lt;'Time Breakdown'!$A$9,"",IF(VLOOKUP(FJ13,'Time Breakdown'!$A$9:$E$655,2,1)=VLOOKUP(FJ12,'Time Breakdown'!$A$9:$E$655,2,1)," ",VLOOKUP(FJ13,'Time Breakdown'!$A$9:$E$655,2,1)))</f>
        <v xml:space="preserve"> </v>
      </c>
      <c r="FL13" s="21"/>
      <c r="FM13" s="76">
        <f t="shared" ca="1" si="53"/>
        <v>42387.333343333317</v>
      </c>
      <c r="FN13" s="20" t="str">
        <f ca="1">IF(FM13&lt;'Time Breakdown'!$A$9,"",IF(VLOOKUP(FM13,'Time Breakdown'!$A$9:$E$655,2,1)=VLOOKUP(FM12,'Time Breakdown'!$A$9:$E$655,2,1)," ",VLOOKUP(FM13,'Time Breakdown'!$A$9:$E$655,2,1)))</f>
        <v xml:space="preserve"> </v>
      </c>
      <c r="FO13" s="21"/>
      <c r="FP13" s="76">
        <f t="shared" ca="1" si="54"/>
        <v>42388.333343333317</v>
      </c>
      <c r="FQ13" s="20" t="str">
        <f ca="1">IF(FP13&lt;'Time Breakdown'!$A$9,"",IF(VLOOKUP(FP13,'Time Breakdown'!$A$9:$E$655,2,1)=VLOOKUP(FP12,'Time Breakdown'!$A$9:$E$655,2,1)," ",VLOOKUP(FP13,'Time Breakdown'!$A$9:$E$655,2,1)))</f>
        <v xml:space="preserve"> </v>
      </c>
      <c r="FR13" s="21"/>
      <c r="FS13" s="76">
        <f t="shared" ca="1" si="55"/>
        <v>42389.333343333317</v>
      </c>
      <c r="FT13" s="20" t="str">
        <f ca="1">IF(FS13&lt;'Time Breakdown'!$A$9,"",IF(VLOOKUP(FS13,'Time Breakdown'!$A$9:$E$655,2,1)=VLOOKUP(FS12,'Time Breakdown'!$A$9:$E$655,2,1)," ",VLOOKUP(FS13,'Time Breakdown'!$A$9:$E$655,2,1)))</f>
        <v xml:space="preserve"> </v>
      </c>
      <c r="FU13" s="21"/>
      <c r="FV13" s="76">
        <f t="shared" ca="1" si="56"/>
        <v>42390.333343333317</v>
      </c>
      <c r="FW13" s="20" t="str">
        <f ca="1">IF(FV13&lt;'Time Breakdown'!$A$9,"",IF(VLOOKUP(FV13,'Time Breakdown'!$A$9:$E$655,2,1)=VLOOKUP(FV12,'Time Breakdown'!$A$9:$E$655,2,1)," ",VLOOKUP(FV13,'Time Breakdown'!$A$9:$E$655,2,1)))</f>
        <v xml:space="preserve"> </v>
      </c>
      <c r="FX13" s="21"/>
      <c r="FY13" s="76">
        <f t="shared" ca="1" si="57"/>
        <v>42391.333343333317</v>
      </c>
      <c r="FZ13" s="20" t="str">
        <f ca="1">IF(FY13&lt;'Time Breakdown'!$A$9,"",IF(VLOOKUP(FY13,'Time Breakdown'!$A$9:$E$655,2,1)=VLOOKUP(FY12,'Time Breakdown'!$A$9:$E$655,2,1)," ",VLOOKUP(FY13,'Time Breakdown'!$A$9:$E$655,2,1)))</f>
        <v xml:space="preserve"> </v>
      </c>
      <c r="GA13" s="21"/>
      <c r="GB13" s="76">
        <f t="shared" ca="1" si="58"/>
        <v>42392.333343333317</v>
      </c>
      <c r="GC13" s="20" t="str">
        <f ca="1">IF(GB13&lt;'Time Breakdown'!$A$9,"",IF(VLOOKUP(GB13,'Time Breakdown'!$A$9:$E$655,2,1)=VLOOKUP(GB12,'Time Breakdown'!$A$9:$E$655,2,1)," ",VLOOKUP(GB13,'Time Breakdown'!$A$9:$E$655,2,1)))</f>
        <v xml:space="preserve"> </v>
      </c>
      <c r="GD13" s="21"/>
      <c r="GE13" s="76">
        <f t="shared" ca="1" si="59"/>
        <v>42393.333343333317</v>
      </c>
      <c r="GF13" s="20" t="str">
        <f ca="1">IF(GE13&lt;'Time Breakdown'!$A$9,"",IF(VLOOKUP(GE13,'Time Breakdown'!$A$9:$E$655,2,1)=VLOOKUP(GE12,'Time Breakdown'!$A$9:$E$655,2,1)," ",VLOOKUP(GE13,'Time Breakdown'!$A$9:$E$655,2,1)))</f>
        <v xml:space="preserve"> </v>
      </c>
      <c r="GG13" s="21"/>
      <c r="GH13" s="76">
        <f t="shared" ca="1" si="60"/>
        <v>42394.333343333317</v>
      </c>
      <c r="GI13" s="20" t="str">
        <f ca="1">IF(GH13&lt;'Time Breakdown'!$A$9,"",IF(VLOOKUP(GH13,'Time Breakdown'!$A$9:$E$655,2,1)=VLOOKUP(GH12,'Time Breakdown'!$A$9:$E$655,2,1)," ",VLOOKUP(GH13,'Time Breakdown'!$A$9:$E$655,2,1)))</f>
        <v xml:space="preserve"> </v>
      </c>
      <c r="GJ13" s="21"/>
      <c r="GK13" s="76">
        <f t="shared" ca="1" si="61"/>
        <v>42395.333343333317</v>
      </c>
      <c r="GL13" s="20" t="str">
        <f ca="1">IF(GK13&lt;'Time Breakdown'!$A$9,"",IF(VLOOKUP(GK13,'Time Breakdown'!$A$9:$E$655,2,1)=VLOOKUP(GK12,'Time Breakdown'!$A$9:$E$655,2,1)," ",VLOOKUP(GK13,'Time Breakdown'!$A$9:$E$655,2,1)))</f>
        <v xml:space="preserve"> </v>
      </c>
      <c r="GM13" s="21"/>
      <c r="GN13" s="76">
        <f t="shared" ca="1" si="62"/>
        <v>42396.333343333317</v>
      </c>
      <c r="GO13" s="20" t="str">
        <f ca="1">IF(GN13&lt;'Time Breakdown'!$A$9,"",IF(VLOOKUP(GN13,'Time Breakdown'!$A$9:$E$655,2,1)=VLOOKUP(GN12,'Time Breakdown'!$A$9:$E$655,2,1)," ",VLOOKUP(GN13,'Time Breakdown'!$A$9:$E$655,2,1)))</f>
        <v xml:space="preserve"> </v>
      </c>
      <c r="GP13" s="21"/>
      <c r="GQ13" s="76">
        <f t="shared" ca="1" si="63"/>
        <v>42397.333343333317</v>
      </c>
      <c r="GR13" s="20" t="str">
        <f ca="1">IF(GQ13&lt;'Time Breakdown'!$A$9,"",IF(VLOOKUP(GQ13,'Time Breakdown'!$A$9:$E$655,2,1)=VLOOKUP(GQ12,'Time Breakdown'!$A$9:$E$655,2,1)," ",VLOOKUP(GQ13,'Time Breakdown'!$A$9:$E$655,2,1)))</f>
        <v xml:space="preserve"> </v>
      </c>
      <c r="GS13" s="21"/>
      <c r="GT13" s="76">
        <f t="shared" ca="1" si="64"/>
        <v>42398.333343333317</v>
      </c>
      <c r="GU13" s="20" t="str">
        <f ca="1">IF(GT13&lt;'Time Breakdown'!$A$9,"",IF(VLOOKUP(GT13,'Time Breakdown'!$A$9:$E$655,2,1)=VLOOKUP(GT12,'Time Breakdown'!$A$9:$E$655,2,1)," ",VLOOKUP(GT13,'Time Breakdown'!$A$9:$E$655,2,1)))</f>
        <v xml:space="preserve"> </v>
      </c>
      <c r="GV13" s="21"/>
      <c r="GW13" s="76">
        <f t="shared" ca="1" si="65"/>
        <v>42399.333343333317</v>
      </c>
      <c r="GX13" s="20" t="str">
        <f ca="1">IF(GW13&lt;'Time Breakdown'!$A$9,"",IF(VLOOKUP(GW13,'Time Breakdown'!$A$9:$E$655,2,1)=VLOOKUP(GW12,'Time Breakdown'!$A$9:$E$655,2,1)," ",VLOOKUP(GW13,'Time Breakdown'!$A$9:$E$655,2,1)))</f>
        <v xml:space="preserve"> </v>
      </c>
      <c r="GY13" s="21"/>
      <c r="GZ13" s="76">
        <f t="shared" ca="1" si="66"/>
        <v>42400.333343333317</v>
      </c>
      <c r="HA13" s="20" t="str">
        <f ca="1">IF(GZ13&lt;'Time Breakdown'!$A$9,"",IF(VLOOKUP(GZ13,'Time Breakdown'!$A$9:$E$655,2,1)=VLOOKUP(GZ12,'Time Breakdown'!$A$9:$E$655,2,1)," ",VLOOKUP(GZ13,'Time Breakdown'!$A$9:$E$655,2,1)))</f>
        <v xml:space="preserve"> </v>
      </c>
      <c r="HB13" s="21"/>
      <c r="HC13" s="76">
        <f t="shared" ca="1" si="67"/>
        <v>42401.333343333317</v>
      </c>
      <c r="HD13" s="20" t="str">
        <f ca="1">IF(HC13&lt;'Time Breakdown'!$A$9,"",IF(VLOOKUP(HC13,'Time Breakdown'!$A$9:$E$655,2,1)=VLOOKUP(HC12,'Time Breakdown'!$A$9:$E$655,2,1)," ",VLOOKUP(HC13,'Time Breakdown'!$A$9:$E$655,2,1)))</f>
        <v xml:space="preserve"> </v>
      </c>
      <c r="HE13" s="21"/>
      <c r="HF13" s="76">
        <f t="shared" ca="1" si="68"/>
        <v>42402.333343333317</v>
      </c>
      <c r="HG13" s="20" t="str">
        <f ca="1">IF(HF13&lt;'Time Breakdown'!$A$9,"",IF(VLOOKUP(HF13,'Time Breakdown'!$A$9:$E$655,2,1)=VLOOKUP(HF12,'Time Breakdown'!$A$9:$E$655,2,1)," ",VLOOKUP(HF13,'Time Breakdown'!$A$9:$E$655,2,1)))</f>
        <v xml:space="preserve"> </v>
      </c>
      <c r="HH13" s="21"/>
      <c r="HI13" s="76">
        <f t="shared" ca="1" si="69"/>
        <v>42403.333343333317</v>
      </c>
      <c r="HJ13" s="20" t="str">
        <f ca="1">IF(HI13&lt;'Time Breakdown'!$A$9,"",IF(VLOOKUP(HI13,'Time Breakdown'!$A$9:$E$655,2,1)=VLOOKUP(HI12,'Time Breakdown'!$A$9:$E$655,2,1)," ",VLOOKUP(HI13,'Time Breakdown'!$A$9:$E$655,2,1)))</f>
        <v xml:space="preserve"> </v>
      </c>
      <c r="HK13" s="21"/>
      <c r="HL13" s="76">
        <f t="shared" ca="1" si="70"/>
        <v>42404.333343333317</v>
      </c>
      <c r="HM13" s="20" t="str">
        <f ca="1">IF(HL13&lt;'Time Breakdown'!$A$9,"",IF(VLOOKUP(HL13,'Time Breakdown'!$A$9:$E$655,2,1)=VLOOKUP(HL12,'Time Breakdown'!$A$9:$E$655,2,1)," ",VLOOKUP(HL13,'Time Breakdown'!$A$9:$E$655,2,1)))</f>
        <v xml:space="preserve"> </v>
      </c>
      <c r="HN13" s="21"/>
      <c r="HO13" s="76">
        <f t="shared" ca="1" si="71"/>
        <v>42405.333343333317</v>
      </c>
      <c r="HP13" s="20" t="str">
        <f ca="1">IF(HO13&lt;'Time Breakdown'!$A$9,"",IF(VLOOKUP(HO13,'Time Breakdown'!$A$9:$E$655,2,1)=VLOOKUP(HO12,'Time Breakdown'!$A$9:$E$655,2,1)," ",VLOOKUP(HO13,'Time Breakdown'!$A$9:$E$655,2,1)))</f>
        <v xml:space="preserve"> </v>
      </c>
      <c r="HQ13" s="21"/>
      <c r="HR13" s="76">
        <f t="shared" ca="1" si="72"/>
        <v>42406.333343333317</v>
      </c>
      <c r="HS13" s="20" t="str">
        <f ca="1">IF(HR13&lt;'Time Breakdown'!$A$9,"",IF(VLOOKUP(HR13,'Time Breakdown'!$A$9:$E$655,2,1)=VLOOKUP(HR12,'Time Breakdown'!$A$9:$E$655,2,1)," ",VLOOKUP(HR13,'Time Breakdown'!$A$9:$E$655,2,1)))</f>
        <v xml:space="preserve"> </v>
      </c>
      <c r="HT13" s="21"/>
      <c r="HU13" s="76">
        <f t="shared" ca="1" si="73"/>
        <v>42407.333343333317</v>
      </c>
      <c r="HV13" s="20" t="str">
        <f ca="1">IF(HU13&lt;'Time Breakdown'!$A$9,"",IF(VLOOKUP(HU13,'Time Breakdown'!$A$9:$E$655,2,1)=VLOOKUP(HU12,'Time Breakdown'!$A$9:$E$655,2,1)," ",VLOOKUP(HU13,'Time Breakdown'!$A$9:$E$655,2,1)))</f>
        <v xml:space="preserve"> </v>
      </c>
      <c r="HW13" s="21"/>
      <c r="HX13" s="76">
        <f t="shared" ca="1" si="74"/>
        <v>42408.333343333317</v>
      </c>
      <c r="HY13" s="20" t="str">
        <f ca="1">IF(HX13&lt;'Time Breakdown'!$A$9,"",IF(VLOOKUP(HX13,'Time Breakdown'!$A$9:$E$655,2,1)=VLOOKUP(HX12,'Time Breakdown'!$A$9:$E$655,2,1)," ",VLOOKUP(HX13,'Time Breakdown'!$A$9:$E$655,2,1)))</f>
        <v xml:space="preserve"> </v>
      </c>
      <c r="HZ13" s="21"/>
      <c r="IA13" s="76">
        <f t="shared" ca="1" si="75"/>
        <v>42409.333343333317</v>
      </c>
      <c r="IB13" s="20" t="str">
        <f ca="1">IF(IA13&lt;'Time Breakdown'!$A$9,"",IF(VLOOKUP(IA13,'Time Breakdown'!$A$9:$E$655,2,1)=VLOOKUP(IA12,'Time Breakdown'!$A$9:$E$655,2,1)," ",VLOOKUP(IA13,'Time Breakdown'!$A$9:$E$655,2,1)))</f>
        <v xml:space="preserve"> </v>
      </c>
      <c r="IC13" s="21"/>
      <c r="ID13" s="76">
        <f t="shared" ca="1" si="76"/>
        <v>42410.333343333317</v>
      </c>
      <c r="IE13" s="20" t="str">
        <f ca="1">IF(ID13&lt;'Time Breakdown'!$A$9,"",IF(VLOOKUP(ID13,'Time Breakdown'!$A$9:$E$655,2,1)=VLOOKUP(ID12,'Time Breakdown'!$A$9:$E$655,2,1)," ",VLOOKUP(ID13,'Time Breakdown'!$A$9:$E$655,2,1)))</f>
        <v xml:space="preserve"> </v>
      </c>
      <c r="IF13" s="21"/>
      <c r="IG13" s="76">
        <f t="shared" ca="1" si="77"/>
        <v>42411.333343333317</v>
      </c>
      <c r="IH13" s="20" t="str">
        <f ca="1">IF(IG13&lt;'Time Breakdown'!$A$9,"",IF(VLOOKUP(IG13,'Time Breakdown'!$A$9:$E$655,2,1)=VLOOKUP(IG12,'Time Breakdown'!$A$9:$E$655,2,1)," ",VLOOKUP(IG13,'Time Breakdown'!$A$9:$E$655,2,1)))</f>
        <v xml:space="preserve"> </v>
      </c>
      <c r="II13" s="21"/>
      <c r="IJ13" s="76">
        <f t="shared" ca="1" si="78"/>
        <v>42412.333343333317</v>
      </c>
      <c r="IK13" s="20" t="str">
        <f ca="1">IF(IJ13&lt;'Time Breakdown'!$A$9,"",IF(VLOOKUP(IJ13,'Time Breakdown'!$A$9:$E$655,2,1)=VLOOKUP(IJ12,'Time Breakdown'!$A$9:$E$655,2,1)," ",VLOOKUP(IJ13,'Time Breakdown'!$A$9:$E$655,2,1)))</f>
        <v xml:space="preserve"> </v>
      </c>
      <c r="IL13" s="21"/>
      <c r="IM13" s="76">
        <f t="shared" ca="1" si="79"/>
        <v>42413.333343333317</v>
      </c>
      <c r="IN13" s="20" t="str">
        <f ca="1">IF(IM13&lt;'Time Breakdown'!$A$9,"",IF(VLOOKUP(IM13,'Time Breakdown'!$A$9:$E$655,2,1)=VLOOKUP(IM12,'Time Breakdown'!$A$9:$E$655,2,1)," ",VLOOKUP(IM13,'Time Breakdown'!$A$9:$E$655,2,1)))</f>
        <v xml:space="preserve"> </v>
      </c>
      <c r="IO13" s="21"/>
      <c r="IP13" s="76">
        <f t="shared" ca="1" si="80"/>
        <v>42414.333343333317</v>
      </c>
      <c r="IQ13" s="20" t="str">
        <f ca="1">IF(IP13&lt;'Time Breakdown'!$A$9,"",IF(VLOOKUP(IP13,'Time Breakdown'!$A$9:$E$655,2,1)=VLOOKUP(IP12,'Time Breakdown'!$A$9:$E$655,2,1)," ",VLOOKUP(IP13,'Time Breakdown'!$A$9:$E$655,2,1)))</f>
        <v xml:space="preserve"> </v>
      </c>
      <c r="IR13" s="21"/>
      <c r="IS13" s="76">
        <f t="shared" ca="1" si="81"/>
        <v>42415.333343333317</v>
      </c>
      <c r="IT13" s="20" t="str">
        <f ca="1">IF(IS13&lt;'Time Breakdown'!$A$9,"",IF(VLOOKUP(IS13,'Time Breakdown'!$A$9:$E$655,2,1)=VLOOKUP(IS12,'Time Breakdown'!$A$9:$E$655,2,1)," ",VLOOKUP(IS13,'Time Breakdown'!$A$9:$E$655,2,1)))</f>
        <v xml:space="preserve"> </v>
      </c>
      <c r="IU13" s="21"/>
    </row>
    <row r="14" spans="1:255" ht="15" customHeight="1">
      <c r="A14" s="76">
        <f t="shared" ca="1" si="82"/>
        <v>42331.375009999982</v>
      </c>
      <c r="B14" s="20" t="str">
        <f ca="1">IF(A14&lt;'Time Breakdown'!$A$9,"",IF(VLOOKUP(A14,'Time Breakdown'!$A$9:$E$655,2,1)=VLOOKUP(A13,'Time Breakdown'!$A$9:$E$655,2,1)," ",VLOOKUP(A14,'Time Breakdown'!$A$9:$E$655,2,1)))</f>
        <v xml:space="preserve"> </v>
      </c>
      <c r="C14" s="21"/>
      <c r="D14" s="76">
        <f t="shared" ca="1" si="83"/>
        <v>42332.375009999982</v>
      </c>
      <c r="E14" s="20" t="str">
        <f ca="1">IF(D14&lt;'Time Breakdown'!$A$9,"",IF(VLOOKUP(D14,'Time Breakdown'!$A$9:$E$655,2,1)=VLOOKUP(D13,'Time Breakdown'!$A$9:$E$655,2,1)," ",VLOOKUP(D14,'Time Breakdown'!$A$9:$E$655,2,1)))</f>
        <v xml:space="preserve"> </v>
      </c>
      <c r="F14" s="21"/>
      <c r="G14" s="76">
        <f t="shared" ca="1" si="84"/>
        <v>42333.375009999982</v>
      </c>
      <c r="H14" s="20" t="str">
        <f ca="1">IF(G14&lt;'Time Breakdown'!$A$9,"",IF(VLOOKUP(G14,'Time Breakdown'!$A$9:$E$655,2,1)=VLOOKUP(G13,'Time Breakdown'!$A$9:$E$655,2,1)," ",VLOOKUP(G14,'Time Breakdown'!$A$9:$E$655,2,1)))</f>
        <v xml:space="preserve"> </v>
      </c>
      <c r="I14" s="21"/>
      <c r="J14" s="76">
        <f t="shared" ca="1" si="0"/>
        <v>42334.375009999982</v>
      </c>
      <c r="K14" s="20" t="str">
        <f ca="1">IF(J14&lt;'Time Breakdown'!$A$9,"",IF(VLOOKUP(J14,'Time Breakdown'!$A$9:$E$655,2,1)=VLOOKUP(J13,'Time Breakdown'!$A$9:$E$655,2,1)," ",VLOOKUP(J14,'Time Breakdown'!$A$9:$E$655,2,1)))</f>
        <v xml:space="preserve"> </v>
      </c>
      <c r="L14" s="21"/>
      <c r="M14" s="76">
        <f t="shared" ca="1" si="1"/>
        <v>42335.375009999982</v>
      </c>
      <c r="N14" s="20" t="str">
        <f ca="1">IF(M14&lt;'Time Breakdown'!$A$9,"",IF(VLOOKUP(M14,'Time Breakdown'!$A$9:$E$655,2,1)=VLOOKUP(M13,'Time Breakdown'!$A$9:$E$655,2,1)," ",VLOOKUP(M14,'Time Breakdown'!$A$9:$E$655,2,1)))</f>
        <v xml:space="preserve"> </v>
      </c>
      <c r="O14" s="21"/>
      <c r="P14" s="76">
        <f t="shared" ca="1" si="2"/>
        <v>42336.375009999982</v>
      </c>
      <c r="Q14" s="20" t="str">
        <f ca="1">IF(P14&lt;'Time Breakdown'!$A$9,"",IF(VLOOKUP(P14,'Time Breakdown'!$A$9:$E$655,2,1)=VLOOKUP(P13,'Time Breakdown'!$A$9:$E$655,2,1)," ",VLOOKUP(P14,'Time Breakdown'!$A$9:$E$655,2,1)))</f>
        <v xml:space="preserve"> </v>
      </c>
      <c r="R14" s="21"/>
      <c r="S14" s="76">
        <f t="shared" ca="1" si="3"/>
        <v>42337.375009999982</v>
      </c>
      <c r="T14" s="20" t="str">
        <f ca="1">IF(S14&lt;'Time Breakdown'!$A$9,"",IF(VLOOKUP(S14,'Time Breakdown'!$A$9:$E$655,2,1)=VLOOKUP(S13,'Time Breakdown'!$A$9:$E$655,2,1)," ",VLOOKUP(S14,'Time Breakdown'!$A$9:$E$655,2,1)))</f>
        <v xml:space="preserve"> </v>
      </c>
      <c r="U14" s="21"/>
      <c r="V14" s="76">
        <f t="shared" ca="1" si="4"/>
        <v>42338.375009999982</v>
      </c>
      <c r="W14" s="20" t="str">
        <f ca="1">IF(V14&lt;'Time Breakdown'!$A$9,"",IF(VLOOKUP(V14,'Time Breakdown'!$A$9:$E$655,2,1)=VLOOKUP(V13,'Time Breakdown'!$A$9:$E$655,2,1)," ",VLOOKUP(V14,'Time Breakdown'!$A$9:$E$655,2,1)))</f>
        <v xml:space="preserve"> </v>
      </c>
      <c r="X14" s="21"/>
      <c r="Y14" s="76">
        <f t="shared" ca="1" si="5"/>
        <v>42339.375009999982</v>
      </c>
      <c r="Z14" s="20" t="str">
        <f ca="1">IF(Y14&lt;'Time Breakdown'!$A$9,"",IF(VLOOKUP(Y14,'Time Breakdown'!$A$9:$E$655,2,1)=VLOOKUP(Y13,'Time Breakdown'!$A$9:$E$655,2,1)," ",VLOOKUP(Y14,'Time Breakdown'!$A$9:$E$655,2,1)))</f>
        <v xml:space="preserve"> </v>
      </c>
      <c r="AA14" s="21"/>
      <c r="AB14" s="76">
        <f t="shared" ca="1" si="6"/>
        <v>42340.375009999982</v>
      </c>
      <c r="AC14" s="20" t="str">
        <f ca="1">IF(AB14&lt;'Time Breakdown'!$A$9,"",IF(VLOOKUP(AB14,'Time Breakdown'!$A$9:$E$655,2,1)=VLOOKUP(AB13,'Time Breakdown'!$A$9:$E$655,2,1)," ",VLOOKUP(AB14,'Time Breakdown'!$A$9:$E$655,2,1)))</f>
        <v xml:space="preserve"> </v>
      </c>
      <c r="AD14" s="21"/>
      <c r="AE14" s="76">
        <f t="shared" ca="1" si="7"/>
        <v>42341.375009999982</v>
      </c>
      <c r="AF14" s="20" t="str">
        <f ca="1">IF(AE14&lt;'Time Breakdown'!$A$9,"",IF(VLOOKUP(AE14,'Time Breakdown'!$A$9:$E$655,2,1)=VLOOKUP(AE13,'Time Breakdown'!$A$9:$E$655,2,1)," ",VLOOKUP(AE14,'Time Breakdown'!$A$9:$E$655,2,1)))</f>
        <v xml:space="preserve"> </v>
      </c>
      <c r="AG14" s="21"/>
      <c r="AH14" s="76">
        <f t="shared" ca="1" si="8"/>
        <v>42342.375009999982</v>
      </c>
      <c r="AI14" s="20" t="str">
        <f ca="1">IF(AH14&lt;'Time Breakdown'!$A$9,"",IF(VLOOKUP(AH14,'Time Breakdown'!$A$9:$E$655,2,1)=VLOOKUP(AH13,'Time Breakdown'!$A$9:$E$655,2,1)," ",VLOOKUP(AH14,'Time Breakdown'!$A$9:$E$655,2,1)))</f>
        <v xml:space="preserve"> </v>
      </c>
      <c r="AJ14" s="21"/>
      <c r="AK14" s="76">
        <f t="shared" ca="1" si="9"/>
        <v>42343.375009999982</v>
      </c>
      <c r="AL14" s="20" t="str">
        <f ca="1">IF(AK14&lt;'Time Breakdown'!$A$9,"",IF(VLOOKUP(AK14,'Time Breakdown'!$A$9:$E$655,2,1)=VLOOKUP(AK13,'Time Breakdown'!$A$9:$E$655,2,1)," ",VLOOKUP(AK14,'Time Breakdown'!$A$9:$E$655,2,1)))</f>
        <v xml:space="preserve"> </v>
      </c>
      <c r="AM14" s="21"/>
      <c r="AN14" s="76">
        <f t="shared" ca="1" si="10"/>
        <v>42344.375009999982</v>
      </c>
      <c r="AO14" s="20" t="str">
        <f ca="1">IF(AN14&lt;'Time Breakdown'!$A$9,"",IF(VLOOKUP(AN14,'Time Breakdown'!$A$9:$E$655,2,1)=VLOOKUP(AN13,'Time Breakdown'!$A$9:$E$655,2,1)," ",VLOOKUP(AN14,'Time Breakdown'!$A$9:$E$655,2,1)))</f>
        <v xml:space="preserve"> </v>
      </c>
      <c r="AP14" s="21"/>
      <c r="AQ14" s="76">
        <f t="shared" ca="1" si="11"/>
        <v>42345.375009999982</v>
      </c>
      <c r="AR14" s="20" t="str">
        <f ca="1">IF(AQ14&lt;'Time Breakdown'!$A$9,"",IF(VLOOKUP(AQ14,'Time Breakdown'!$A$9:$E$655,2,1)=VLOOKUP(AQ13,'Time Breakdown'!$A$9:$E$655,2,1)," ",VLOOKUP(AQ14,'Time Breakdown'!$A$9:$E$655,2,1)))</f>
        <v xml:space="preserve"> </v>
      </c>
      <c r="AS14" s="21"/>
      <c r="AT14" s="76">
        <f t="shared" ca="1" si="12"/>
        <v>42346.375009999982</v>
      </c>
      <c r="AU14" s="20" t="str">
        <f ca="1">IF(AT14&lt;'Time Breakdown'!$A$9,"",IF(VLOOKUP(AT14,'Time Breakdown'!$A$9:$E$655,2,1)=VLOOKUP(AT13,'Time Breakdown'!$A$9:$E$655,2,1)," ",VLOOKUP(AT14,'Time Breakdown'!$A$9:$E$655,2,1)))</f>
        <v xml:space="preserve"> </v>
      </c>
      <c r="AV14" s="21"/>
      <c r="AW14" s="76">
        <f t="shared" ca="1" si="13"/>
        <v>42347.375009999982</v>
      </c>
      <c r="AX14" s="20" t="str">
        <f ca="1">IF(AW14&lt;'Time Breakdown'!$A$9,"",IF(VLOOKUP(AW14,'Time Breakdown'!$A$9:$E$655,2,1)=VLOOKUP(AW13,'Time Breakdown'!$A$9:$E$655,2,1)," ",VLOOKUP(AW14,'Time Breakdown'!$A$9:$E$655,2,1)))</f>
        <v xml:space="preserve"> </v>
      </c>
      <c r="AY14" s="21"/>
      <c r="AZ14" s="76">
        <f t="shared" ca="1" si="14"/>
        <v>42348.375009999982</v>
      </c>
      <c r="BA14" s="20" t="str">
        <f ca="1">IF(AZ14&lt;'Time Breakdown'!$A$9,"",IF(VLOOKUP(AZ14,'Time Breakdown'!$A$9:$E$655,2,1)=VLOOKUP(AZ13,'Time Breakdown'!$A$9:$E$655,2,1)," ",VLOOKUP(AZ14,'Time Breakdown'!$A$9:$E$655,2,1)))</f>
        <v xml:space="preserve"> </v>
      </c>
      <c r="BB14" s="21"/>
      <c r="BC14" s="76">
        <f t="shared" ca="1" si="15"/>
        <v>42349.375009999982</v>
      </c>
      <c r="BD14" s="20" t="str">
        <f ca="1">IF(BC14&lt;'Time Breakdown'!$A$9,"",IF(VLOOKUP(BC14,'Time Breakdown'!$A$9:$E$655,2,1)=VLOOKUP(BC13,'Time Breakdown'!$A$9:$E$655,2,1)," ",VLOOKUP(BC14,'Time Breakdown'!$A$9:$E$655,2,1)))</f>
        <v xml:space="preserve"> </v>
      </c>
      <c r="BE14" s="21"/>
      <c r="BF14" s="76">
        <f t="shared" ca="1" si="16"/>
        <v>42350.375009999982</v>
      </c>
      <c r="BG14" s="20" t="str">
        <f ca="1">IF(BF14&lt;'Time Breakdown'!$A$9,"",IF(VLOOKUP(BF14,'Time Breakdown'!$A$9:$E$655,2,1)=VLOOKUP(BF13,'Time Breakdown'!$A$9:$E$655,2,1)," ",VLOOKUP(BF14,'Time Breakdown'!$A$9:$E$655,2,1)))</f>
        <v xml:space="preserve"> </v>
      </c>
      <c r="BH14" s="21"/>
      <c r="BI14" s="76">
        <f t="shared" ca="1" si="17"/>
        <v>42351.375009999982</v>
      </c>
      <c r="BJ14" s="20" t="str">
        <f ca="1">IF(BI14&lt;'Time Breakdown'!$A$9,"",IF(VLOOKUP(BI14,'Time Breakdown'!$A$9:$E$655,2,1)=VLOOKUP(BI13,'Time Breakdown'!$A$9:$E$655,2,1)," ",VLOOKUP(BI14,'Time Breakdown'!$A$9:$E$655,2,1)))</f>
        <v xml:space="preserve"> </v>
      </c>
      <c r="BK14" s="21"/>
      <c r="BL14" s="76">
        <f t="shared" ca="1" si="18"/>
        <v>42352.375009999982</v>
      </c>
      <c r="BM14" s="20" t="str">
        <f ca="1">IF(BL14&lt;'Time Breakdown'!$A$9,"",IF(VLOOKUP(BL14,'Time Breakdown'!$A$9:$E$655,2,1)=VLOOKUP(BL13,'Time Breakdown'!$A$9:$E$655,2,1)," ",VLOOKUP(BL14,'Time Breakdown'!$A$9:$E$655,2,1)))</f>
        <v xml:space="preserve"> </v>
      </c>
      <c r="BN14" s="21"/>
      <c r="BO14" s="76">
        <f t="shared" ca="1" si="19"/>
        <v>42353.375009999982</v>
      </c>
      <c r="BP14" s="20" t="str">
        <f ca="1">IF(BO14&lt;'Time Breakdown'!$A$9,"",IF(VLOOKUP(BO14,'Time Breakdown'!$A$9:$E$655,2,1)=VLOOKUP(BO13,'Time Breakdown'!$A$9:$E$655,2,1)," ",VLOOKUP(BO14,'Time Breakdown'!$A$9:$E$655,2,1)))</f>
        <v xml:space="preserve"> </v>
      </c>
      <c r="BQ14" s="21"/>
      <c r="BR14" s="76">
        <f t="shared" ca="1" si="20"/>
        <v>42354.375009999982</v>
      </c>
      <c r="BS14" s="20" t="str">
        <f ca="1">IF(BR14&lt;'Time Breakdown'!$A$9,"",IF(VLOOKUP(BR14,'Time Breakdown'!$A$9:$E$655,2,1)=VLOOKUP(BR13,'Time Breakdown'!$A$9:$E$655,2,1)," ",VLOOKUP(BR14,'Time Breakdown'!$A$9:$E$655,2,1)))</f>
        <v xml:space="preserve"> </v>
      </c>
      <c r="BT14" s="21"/>
      <c r="BU14" s="76">
        <f t="shared" ca="1" si="21"/>
        <v>42355.375009999982</v>
      </c>
      <c r="BV14" s="20" t="str">
        <f ca="1">IF(BU14&lt;'Time Breakdown'!$A$9,"",IF(VLOOKUP(BU14,'Time Breakdown'!$A$9:$E$655,2,1)=VLOOKUP(BU13,'Time Breakdown'!$A$9:$E$655,2,1)," ",VLOOKUP(BU14,'Time Breakdown'!$A$9:$E$655,2,1)))</f>
        <v xml:space="preserve"> </v>
      </c>
      <c r="BW14" s="21"/>
      <c r="BX14" s="76">
        <f t="shared" ca="1" si="22"/>
        <v>42356.375009999982</v>
      </c>
      <c r="BY14" s="20" t="str">
        <f ca="1">IF(BX14&lt;'Time Breakdown'!$A$9,"",IF(VLOOKUP(BX14,'Time Breakdown'!$A$9:$E$655,2,1)=VLOOKUP(BX13,'Time Breakdown'!$A$9:$E$655,2,1)," ",VLOOKUP(BX14,'Time Breakdown'!$A$9:$E$655,2,1)))</f>
        <v xml:space="preserve"> </v>
      </c>
      <c r="BZ14" s="21"/>
      <c r="CA14" s="76">
        <f t="shared" ca="1" si="23"/>
        <v>42357.375009999982</v>
      </c>
      <c r="CB14" s="20" t="str">
        <f ca="1">IF(CA14&lt;'Time Breakdown'!$A$9,"",IF(VLOOKUP(CA14,'Time Breakdown'!$A$9:$E$655,2,1)=VLOOKUP(CA13,'Time Breakdown'!$A$9:$E$655,2,1)," ",VLOOKUP(CA14,'Time Breakdown'!$A$9:$E$655,2,1)))</f>
        <v xml:space="preserve"> </v>
      </c>
      <c r="CC14" s="21"/>
      <c r="CD14" s="76">
        <f t="shared" ca="1" si="24"/>
        <v>42358.375009999982</v>
      </c>
      <c r="CE14" s="20" t="str">
        <f ca="1">IF(CD14&lt;'Time Breakdown'!$A$9,"",IF(VLOOKUP(CD14,'Time Breakdown'!$A$9:$E$655,2,1)=VLOOKUP(CD13,'Time Breakdown'!$A$9:$E$655,2,1)," ",VLOOKUP(CD14,'Time Breakdown'!$A$9:$E$655,2,1)))</f>
        <v xml:space="preserve"> </v>
      </c>
      <c r="CF14" s="21"/>
      <c r="CG14" s="76">
        <f t="shared" ca="1" si="25"/>
        <v>42359.375009999982</v>
      </c>
      <c r="CH14" s="20" t="str">
        <f ca="1">IF(CG14&lt;'Time Breakdown'!$A$9,"",IF(VLOOKUP(CG14,'Time Breakdown'!$A$9:$E$655,2,1)=VLOOKUP(CG13,'Time Breakdown'!$A$9:$E$655,2,1)," ",VLOOKUP(CG14,'Time Breakdown'!$A$9:$E$655,2,1)))</f>
        <v xml:space="preserve"> </v>
      </c>
      <c r="CI14" s="21"/>
      <c r="CJ14" s="76">
        <f t="shared" ca="1" si="26"/>
        <v>42360.375009999982</v>
      </c>
      <c r="CK14" s="20" t="str">
        <f ca="1">IF(CJ14&lt;'Time Breakdown'!$A$9,"",IF(VLOOKUP(CJ14,'Time Breakdown'!$A$9:$E$655,2,1)=VLOOKUP(CJ13,'Time Breakdown'!$A$9:$E$655,2,1)," ",VLOOKUP(CJ14,'Time Breakdown'!$A$9:$E$655,2,1)))</f>
        <v xml:space="preserve"> </v>
      </c>
      <c r="CL14" s="21"/>
      <c r="CM14" s="76">
        <f t="shared" ca="1" si="27"/>
        <v>42361.375009999982</v>
      </c>
      <c r="CN14" s="20" t="str">
        <f ca="1">IF(CM14&lt;'Time Breakdown'!$A$9,"",IF(VLOOKUP(CM14,'Time Breakdown'!$A$9:$E$655,2,1)=VLOOKUP(CM13,'Time Breakdown'!$A$9:$E$655,2,1)," ",VLOOKUP(CM14,'Time Breakdown'!$A$9:$E$655,2,1)))</f>
        <v xml:space="preserve"> </v>
      </c>
      <c r="CO14" s="21"/>
      <c r="CP14" s="76">
        <f t="shared" ca="1" si="28"/>
        <v>42362.375009999982</v>
      </c>
      <c r="CQ14" s="20" t="str">
        <f ca="1">IF(CP14&lt;'Time Breakdown'!$A$9,"",IF(VLOOKUP(CP14,'Time Breakdown'!$A$9:$E$655,2,1)=VLOOKUP(CP13,'Time Breakdown'!$A$9:$E$655,2,1)," ",VLOOKUP(CP14,'Time Breakdown'!$A$9:$E$655,2,1)))</f>
        <v xml:space="preserve"> </v>
      </c>
      <c r="CR14" s="21"/>
      <c r="CS14" s="76">
        <f t="shared" ca="1" si="29"/>
        <v>42363.375009999982</v>
      </c>
      <c r="CT14" s="20" t="str">
        <f ca="1">IF(CS14&lt;'Time Breakdown'!$A$9,"",IF(VLOOKUP(CS14,'Time Breakdown'!$A$9:$E$655,2,1)=VLOOKUP(CS13,'Time Breakdown'!$A$9:$E$655,2,1)," ",VLOOKUP(CS14,'Time Breakdown'!$A$9:$E$655,2,1)))</f>
        <v xml:space="preserve"> </v>
      </c>
      <c r="CU14" s="21"/>
      <c r="CV14" s="76">
        <f t="shared" ca="1" si="30"/>
        <v>42364.375009999982</v>
      </c>
      <c r="CW14" s="20" t="str">
        <f ca="1">IF(CV14&lt;'Time Breakdown'!$A$9,"",IF(VLOOKUP(CV14,'Time Breakdown'!$A$9:$E$655,2,1)=VLOOKUP(CV13,'Time Breakdown'!$A$9:$E$655,2,1)," ",VLOOKUP(CV14,'Time Breakdown'!$A$9:$E$655,2,1)))</f>
        <v xml:space="preserve"> </v>
      </c>
      <c r="CX14" s="21"/>
      <c r="CY14" s="76">
        <f t="shared" ca="1" si="31"/>
        <v>42365.375009999982</v>
      </c>
      <c r="CZ14" s="20" t="str">
        <f ca="1">IF(CY14&lt;'Time Breakdown'!$A$9,"",IF(VLOOKUP(CY14,'Time Breakdown'!$A$9:$E$655,2,1)=VLOOKUP(CY13,'Time Breakdown'!$A$9:$E$655,2,1)," ",VLOOKUP(CY14,'Time Breakdown'!$A$9:$E$655,2,1)))</f>
        <v xml:space="preserve"> </v>
      </c>
      <c r="DA14" s="21"/>
      <c r="DB14" s="76">
        <f t="shared" ca="1" si="32"/>
        <v>42366.375009999982</v>
      </c>
      <c r="DC14" s="20" t="str">
        <f ca="1">IF(DB14&lt;'Time Breakdown'!$A$9,"",IF(VLOOKUP(DB14,'Time Breakdown'!$A$9:$E$655,2,1)=VLOOKUP(DB13,'Time Breakdown'!$A$9:$E$655,2,1)," ",VLOOKUP(DB14,'Time Breakdown'!$A$9:$E$655,2,1)))</f>
        <v xml:space="preserve"> </v>
      </c>
      <c r="DD14" s="21"/>
      <c r="DE14" s="76">
        <f t="shared" ca="1" si="33"/>
        <v>42367.375009999982</v>
      </c>
      <c r="DF14" s="20" t="str">
        <f ca="1">IF(DE14&lt;'Time Breakdown'!$A$9,"",IF(VLOOKUP(DE14,'Time Breakdown'!$A$9:$E$655,2,1)=VLOOKUP(DE13,'Time Breakdown'!$A$9:$E$655,2,1)," ",VLOOKUP(DE14,'Time Breakdown'!$A$9:$E$655,2,1)))</f>
        <v xml:space="preserve"> </v>
      </c>
      <c r="DG14" s="21"/>
      <c r="DH14" s="76">
        <f t="shared" ca="1" si="34"/>
        <v>42368.375009999982</v>
      </c>
      <c r="DI14" s="20" t="str">
        <f ca="1">IF(DH14&lt;'Time Breakdown'!$A$9,"",IF(VLOOKUP(DH14,'Time Breakdown'!$A$9:$E$655,2,1)=VLOOKUP(DH13,'Time Breakdown'!$A$9:$E$655,2,1)," ",VLOOKUP(DH14,'Time Breakdown'!$A$9:$E$655,2,1)))</f>
        <v xml:space="preserve"> </v>
      </c>
      <c r="DJ14" s="21"/>
      <c r="DK14" s="76">
        <f t="shared" ca="1" si="35"/>
        <v>42369.375009999982</v>
      </c>
      <c r="DL14" s="20" t="str">
        <f ca="1">IF(DK14&lt;'Time Breakdown'!$A$9,"",IF(VLOOKUP(DK14,'Time Breakdown'!$A$9:$E$655,2,1)=VLOOKUP(DK13,'Time Breakdown'!$A$9:$E$655,2,1)," ",VLOOKUP(DK14,'Time Breakdown'!$A$9:$E$655,2,1)))</f>
        <v xml:space="preserve"> </v>
      </c>
      <c r="DM14" s="21"/>
      <c r="DN14" s="76">
        <f t="shared" ca="1" si="36"/>
        <v>42370.375009999982</v>
      </c>
      <c r="DO14" s="20" t="str">
        <f ca="1">IF(DN14&lt;'Time Breakdown'!$A$9,"",IF(VLOOKUP(DN14,'Time Breakdown'!$A$9:$E$655,2,1)=VLOOKUP(DN13,'Time Breakdown'!$A$9:$E$655,2,1)," ",VLOOKUP(DN14,'Time Breakdown'!$A$9:$E$655,2,1)))</f>
        <v xml:space="preserve"> </v>
      </c>
      <c r="DP14" s="21"/>
      <c r="DQ14" s="76">
        <f t="shared" ca="1" si="37"/>
        <v>42371.375009999982</v>
      </c>
      <c r="DR14" s="20" t="str">
        <f ca="1">IF(DQ14&lt;'Time Breakdown'!$A$9,"",IF(VLOOKUP(DQ14,'Time Breakdown'!$A$9:$E$655,2,1)=VLOOKUP(DQ13,'Time Breakdown'!$A$9:$E$655,2,1)," ",VLOOKUP(DQ14,'Time Breakdown'!$A$9:$E$655,2,1)))</f>
        <v xml:space="preserve"> </v>
      </c>
      <c r="DS14" s="21"/>
      <c r="DT14" s="76">
        <f t="shared" ca="1" si="38"/>
        <v>42372.375009999982</v>
      </c>
      <c r="DU14" s="20" t="str">
        <f ca="1">IF(DT14&lt;'Time Breakdown'!$A$9,"",IF(VLOOKUP(DT14,'Time Breakdown'!$A$9:$E$655,2,1)=VLOOKUP(DT13,'Time Breakdown'!$A$9:$E$655,2,1)," ",VLOOKUP(DT14,'Time Breakdown'!$A$9:$E$655,2,1)))</f>
        <v xml:space="preserve"> </v>
      </c>
      <c r="DV14" s="21"/>
      <c r="DW14" s="76">
        <f t="shared" ca="1" si="39"/>
        <v>42373.375009999982</v>
      </c>
      <c r="DX14" s="20" t="str">
        <f ca="1">IF(DW14&lt;'Time Breakdown'!$A$9,"",IF(VLOOKUP(DW14,'Time Breakdown'!$A$9:$E$655,2,1)=VLOOKUP(DW13,'Time Breakdown'!$A$9:$E$655,2,1)," ",VLOOKUP(DW14,'Time Breakdown'!$A$9:$E$655,2,1)))</f>
        <v xml:space="preserve"> </v>
      </c>
      <c r="DY14" s="21"/>
      <c r="DZ14" s="76">
        <f t="shared" ca="1" si="40"/>
        <v>42374.375009999982</v>
      </c>
      <c r="EA14" s="20" t="str">
        <f ca="1">IF(DZ14&lt;'Time Breakdown'!$A$9,"",IF(VLOOKUP(DZ14,'Time Breakdown'!$A$9:$E$655,2,1)=VLOOKUP(DZ13,'Time Breakdown'!$A$9:$E$655,2,1)," ",VLOOKUP(DZ14,'Time Breakdown'!$A$9:$E$655,2,1)))</f>
        <v xml:space="preserve"> </v>
      </c>
      <c r="EB14" s="21"/>
      <c r="EC14" s="76">
        <f t="shared" ca="1" si="41"/>
        <v>42375.375009999982</v>
      </c>
      <c r="ED14" s="20" t="str">
        <f ca="1">IF(EC14&lt;'Time Breakdown'!$A$9,"",IF(VLOOKUP(EC14,'Time Breakdown'!$A$9:$E$655,2,1)=VLOOKUP(EC13,'Time Breakdown'!$A$9:$E$655,2,1)," ",VLOOKUP(EC14,'Time Breakdown'!$A$9:$E$655,2,1)))</f>
        <v xml:space="preserve"> </v>
      </c>
      <c r="EE14" s="21"/>
      <c r="EF14" s="76">
        <f t="shared" ca="1" si="42"/>
        <v>42376.375009999982</v>
      </c>
      <c r="EG14" s="20" t="str">
        <f ca="1">IF(EF14&lt;'Time Breakdown'!$A$9,"",IF(VLOOKUP(EF14,'Time Breakdown'!$A$9:$E$655,2,1)=VLOOKUP(EF13,'Time Breakdown'!$A$9:$E$655,2,1)," ",VLOOKUP(EF14,'Time Breakdown'!$A$9:$E$655,2,1)))</f>
        <v xml:space="preserve"> </v>
      </c>
      <c r="EH14" s="21"/>
      <c r="EI14" s="76">
        <f t="shared" ca="1" si="43"/>
        <v>42377.375009999982</v>
      </c>
      <c r="EJ14" s="20" t="str">
        <f ca="1">IF(EI14&lt;'Time Breakdown'!$A$9,"",IF(VLOOKUP(EI14,'Time Breakdown'!$A$9:$E$655,2,1)=VLOOKUP(EI13,'Time Breakdown'!$A$9:$E$655,2,1)," ",VLOOKUP(EI14,'Time Breakdown'!$A$9:$E$655,2,1)))</f>
        <v xml:space="preserve"> </v>
      </c>
      <c r="EK14" s="21"/>
      <c r="EL14" s="76">
        <f t="shared" ca="1" si="44"/>
        <v>42378.375009999982</v>
      </c>
      <c r="EM14" s="20" t="str">
        <f ca="1">IF(EL14&lt;'Time Breakdown'!$A$9,"",IF(VLOOKUP(EL14,'Time Breakdown'!$A$9:$E$655,2,1)=VLOOKUP(EL13,'Time Breakdown'!$A$9:$E$655,2,1)," ",VLOOKUP(EL14,'Time Breakdown'!$A$9:$E$655,2,1)))</f>
        <v xml:space="preserve"> </v>
      </c>
      <c r="EN14" s="21"/>
      <c r="EO14" s="76">
        <f t="shared" ca="1" si="45"/>
        <v>42379.375009999982</v>
      </c>
      <c r="EP14" s="20" t="str">
        <f ca="1">IF(EO14&lt;'Time Breakdown'!$A$9,"",IF(VLOOKUP(EO14,'Time Breakdown'!$A$9:$E$655,2,1)=VLOOKUP(EO13,'Time Breakdown'!$A$9:$E$655,2,1)," ",VLOOKUP(EO14,'Time Breakdown'!$A$9:$E$655,2,1)))</f>
        <v xml:space="preserve"> </v>
      </c>
      <c r="EQ14" s="21"/>
      <c r="ER14" s="76">
        <f t="shared" ca="1" si="46"/>
        <v>42380.375009999982</v>
      </c>
      <c r="ES14" s="20" t="str">
        <f ca="1">IF(ER14&lt;'Time Breakdown'!$A$9,"",IF(VLOOKUP(ER14,'Time Breakdown'!$A$9:$E$655,2,1)=VLOOKUP(ER13,'Time Breakdown'!$A$9:$E$655,2,1)," ",VLOOKUP(ER14,'Time Breakdown'!$A$9:$E$655,2,1)))</f>
        <v xml:space="preserve"> </v>
      </c>
      <c r="ET14" s="21"/>
      <c r="EU14" s="76">
        <f t="shared" ca="1" si="47"/>
        <v>42381.375009999982</v>
      </c>
      <c r="EV14" s="20" t="str">
        <f ca="1">IF(EU14&lt;'Time Breakdown'!$A$9,"",IF(VLOOKUP(EU14,'Time Breakdown'!$A$9:$E$655,2,1)=VLOOKUP(EU13,'Time Breakdown'!$A$9:$E$655,2,1)," ",VLOOKUP(EU14,'Time Breakdown'!$A$9:$E$655,2,1)))</f>
        <v xml:space="preserve"> </v>
      </c>
      <c r="EW14" s="21"/>
      <c r="EX14" s="76">
        <f t="shared" ca="1" si="48"/>
        <v>42382.375009999982</v>
      </c>
      <c r="EY14" s="20" t="str">
        <f ca="1">IF(EX14&lt;'Time Breakdown'!$A$9,"",IF(VLOOKUP(EX14,'Time Breakdown'!$A$9:$E$655,2,1)=VLOOKUP(EX13,'Time Breakdown'!$A$9:$E$655,2,1)," ",VLOOKUP(EX14,'Time Breakdown'!$A$9:$E$655,2,1)))</f>
        <v xml:space="preserve"> </v>
      </c>
      <c r="EZ14" s="21"/>
      <c r="FA14" s="76">
        <f t="shared" ca="1" si="49"/>
        <v>42383.375009999982</v>
      </c>
      <c r="FB14" s="20" t="str">
        <f ca="1">IF(FA14&lt;'Time Breakdown'!$A$9,"",IF(VLOOKUP(FA14,'Time Breakdown'!$A$9:$E$655,2,1)=VLOOKUP(FA13,'Time Breakdown'!$A$9:$E$655,2,1)," ",VLOOKUP(FA14,'Time Breakdown'!$A$9:$E$655,2,1)))</f>
        <v xml:space="preserve"> </v>
      </c>
      <c r="FC14" s="21"/>
      <c r="FD14" s="76">
        <f t="shared" ca="1" si="50"/>
        <v>42384.375009999982</v>
      </c>
      <c r="FE14" s="20" t="str">
        <f ca="1">IF(FD14&lt;'Time Breakdown'!$A$9,"",IF(VLOOKUP(FD14,'Time Breakdown'!$A$9:$E$655,2,1)=VLOOKUP(FD13,'Time Breakdown'!$A$9:$E$655,2,1)," ",VLOOKUP(FD14,'Time Breakdown'!$A$9:$E$655,2,1)))</f>
        <v xml:space="preserve"> </v>
      </c>
      <c r="FF14" s="21"/>
      <c r="FG14" s="76">
        <f t="shared" ca="1" si="51"/>
        <v>42385.375009999982</v>
      </c>
      <c r="FH14" s="20" t="str">
        <f ca="1">IF(FG14&lt;'Time Breakdown'!$A$9,"",IF(VLOOKUP(FG14,'Time Breakdown'!$A$9:$E$655,2,1)=VLOOKUP(FG13,'Time Breakdown'!$A$9:$E$655,2,1)," ",VLOOKUP(FG14,'Time Breakdown'!$A$9:$E$655,2,1)))</f>
        <v xml:space="preserve"> </v>
      </c>
      <c r="FI14" s="21"/>
      <c r="FJ14" s="76">
        <f t="shared" ca="1" si="52"/>
        <v>42386.375009999982</v>
      </c>
      <c r="FK14" s="20" t="str">
        <f ca="1">IF(FJ14&lt;'Time Breakdown'!$A$9,"",IF(VLOOKUP(FJ14,'Time Breakdown'!$A$9:$E$655,2,1)=VLOOKUP(FJ13,'Time Breakdown'!$A$9:$E$655,2,1)," ",VLOOKUP(FJ14,'Time Breakdown'!$A$9:$E$655,2,1)))</f>
        <v xml:space="preserve"> </v>
      </c>
      <c r="FL14" s="21"/>
      <c r="FM14" s="76">
        <f t="shared" ca="1" si="53"/>
        <v>42387.375009999982</v>
      </c>
      <c r="FN14" s="20" t="str">
        <f ca="1">IF(FM14&lt;'Time Breakdown'!$A$9,"",IF(VLOOKUP(FM14,'Time Breakdown'!$A$9:$E$655,2,1)=VLOOKUP(FM13,'Time Breakdown'!$A$9:$E$655,2,1)," ",VLOOKUP(FM14,'Time Breakdown'!$A$9:$E$655,2,1)))</f>
        <v xml:space="preserve"> </v>
      </c>
      <c r="FO14" s="21"/>
      <c r="FP14" s="76">
        <f t="shared" ca="1" si="54"/>
        <v>42388.375009999982</v>
      </c>
      <c r="FQ14" s="20" t="str">
        <f ca="1">IF(FP14&lt;'Time Breakdown'!$A$9,"",IF(VLOOKUP(FP14,'Time Breakdown'!$A$9:$E$655,2,1)=VLOOKUP(FP13,'Time Breakdown'!$A$9:$E$655,2,1)," ",VLOOKUP(FP14,'Time Breakdown'!$A$9:$E$655,2,1)))</f>
        <v xml:space="preserve"> </v>
      </c>
      <c r="FR14" s="21"/>
      <c r="FS14" s="76">
        <f t="shared" ca="1" si="55"/>
        <v>42389.375009999982</v>
      </c>
      <c r="FT14" s="20" t="str">
        <f ca="1">IF(FS14&lt;'Time Breakdown'!$A$9,"",IF(VLOOKUP(FS14,'Time Breakdown'!$A$9:$E$655,2,1)=VLOOKUP(FS13,'Time Breakdown'!$A$9:$E$655,2,1)," ",VLOOKUP(FS14,'Time Breakdown'!$A$9:$E$655,2,1)))</f>
        <v xml:space="preserve"> </v>
      </c>
      <c r="FU14" s="21"/>
      <c r="FV14" s="76">
        <f t="shared" ca="1" si="56"/>
        <v>42390.375009999982</v>
      </c>
      <c r="FW14" s="20" t="str">
        <f ca="1">IF(FV14&lt;'Time Breakdown'!$A$9,"",IF(VLOOKUP(FV14,'Time Breakdown'!$A$9:$E$655,2,1)=VLOOKUP(FV13,'Time Breakdown'!$A$9:$E$655,2,1)," ",VLOOKUP(FV14,'Time Breakdown'!$A$9:$E$655,2,1)))</f>
        <v xml:space="preserve"> </v>
      </c>
      <c r="FX14" s="21"/>
      <c r="FY14" s="76">
        <f t="shared" ca="1" si="57"/>
        <v>42391.375009999982</v>
      </c>
      <c r="FZ14" s="20" t="str">
        <f ca="1">IF(FY14&lt;'Time Breakdown'!$A$9,"",IF(VLOOKUP(FY14,'Time Breakdown'!$A$9:$E$655,2,1)=VLOOKUP(FY13,'Time Breakdown'!$A$9:$E$655,2,1)," ",VLOOKUP(FY14,'Time Breakdown'!$A$9:$E$655,2,1)))</f>
        <v xml:space="preserve"> </v>
      </c>
      <c r="GA14" s="21"/>
      <c r="GB14" s="76">
        <f t="shared" ca="1" si="58"/>
        <v>42392.375009999982</v>
      </c>
      <c r="GC14" s="20" t="str">
        <f ca="1">IF(GB14&lt;'Time Breakdown'!$A$9,"",IF(VLOOKUP(GB14,'Time Breakdown'!$A$9:$E$655,2,1)=VLOOKUP(GB13,'Time Breakdown'!$A$9:$E$655,2,1)," ",VLOOKUP(GB14,'Time Breakdown'!$A$9:$E$655,2,1)))</f>
        <v xml:space="preserve"> </v>
      </c>
      <c r="GD14" s="21"/>
      <c r="GE14" s="76">
        <f t="shared" ca="1" si="59"/>
        <v>42393.375009999982</v>
      </c>
      <c r="GF14" s="20" t="str">
        <f ca="1">IF(GE14&lt;'Time Breakdown'!$A$9,"",IF(VLOOKUP(GE14,'Time Breakdown'!$A$9:$E$655,2,1)=VLOOKUP(GE13,'Time Breakdown'!$A$9:$E$655,2,1)," ",VLOOKUP(GE14,'Time Breakdown'!$A$9:$E$655,2,1)))</f>
        <v xml:space="preserve"> </v>
      </c>
      <c r="GG14" s="21"/>
      <c r="GH14" s="76">
        <f t="shared" ca="1" si="60"/>
        <v>42394.375009999982</v>
      </c>
      <c r="GI14" s="20" t="str">
        <f ca="1">IF(GH14&lt;'Time Breakdown'!$A$9,"",IF(VLOOKUP(GH14,'Time Breakdown'!$A$9:$E$655,2,1)=VLOOKUP(GH13,'Time Breakdown'!$A$9:$E$655,2,1)," ",VLOOKUP(GH14,'Time Breakdown'!$A$9:$E$655,2,1)))</f>
        <v xml:space="preserve"> </v>
      </c>
      <c r="GJ14" s="21"/>
      <c r="GK14" s="76">
        <f t="shared" ca="1" si="61"/>
        <v>42395.375009999982</v>
      </c>
      <c r="GL14" s="20" t="str">
        <f ca="1">IF(GK14&lt;'Time Breakdown'!$A$9,"",IF(VLOOKUP(GK14,'Time Breakdown'!$A$9:$E$655,2,1)=VLOOKUP(GK13,'Time Breakdown'!$A$9:$E$655,2,1)," ",VLOOKUP(GK14,'Time Breakdown'!$A$9:$E$655,2,1)))</f>
        <v xml:space="preserve"> </v>
      </c>
      <c r="GM14" s="21"/>
      <c r="GN14" s="76">
        <f t="shared" ca="1" si="62"/>
        <v>42396.375009999982</v>
      </c>
      <c r="GO14" s="20" t="str">
        <f ca="1">IF(GN14&lt;'Time Breakdown'!$A$9,"",IF(VLOOKUP(GN14,'Time Breakdown'!$A$9:$E$655,2,1)=VLOOKUP(GN13,'Time Breakdown'!$A$9:$E$655,2,1)," ",VLOOKUP(GN14,'Time Breakdown'!$A$9:$E$655,2,1)))</f>
        <v xml:space="preserve"> </v>
      </c>
      <c r="GP14" s="21"/>
      <c r="GQ14" s="76">
        <f t="shared" ca="1" si="63"/>
        <v>42397.375009999982</v>
      </c>
      <c r="GR14" s="20" t="str">
        <f ca="1">IF(GQ14&lt;'Time Breakdown'!$A$9,"",IF(VLOOKUP(GQ14,'Time Breakdown'!$A$9:$E$655,2,1)=VLOOKUP(GQ13,'Time Breakdown'!$A$9:$E$655,2,1)," ",VLOOKUP(GQ14,'Time Breakdown'!$A$9:$E$655,2,1)))</f>
        <v xml:space="preserve"> </v>
      </c>
      <c r="GS14" s="21"/>
      <c r="GT14" s="76">
        <f t="shared" ca="1" si="64"/>
        <v>42398.375009999982</v>
      </c>
      <c r="GU14" s="20" t="str">
        <f ca="1">IF(GT14&lt;'Time Breakdown'!$A$9,"",IF(VLOOKUP(GT14,'Time Breakdown'!$A$9:$E$655,2,1)=VLOOKUP(GT13,'Time Breakdown'!$A$9:$E$655,2,1)," ",VLOOKUP(GT14,'Time Breakdown'!$A$9:$E$655,2,1)))</f>
        <v xml:space="preserve"> </v>
      </c>
      <c r="GV14" s="21"/>
      <c r="GW14" s="76">
        <f t="shared" ca="1" si="65"/>
        <v>42399.375009999982</v>
      </c>
      <c r="GX14" s="20" t="str">
        <f ca="1">IF(GW14&lt;'Time Breakdown'!$A$9,"",IF(VLOOKUP(GW14,'Time Breakdown'!$A$9:$E$655,2,1)=VLOOKUP(GW13,'Time Breakdown'!$A$9:$E$655,2,1)," ",VLOOKUP(GW14,'Time Breakdown'!$A$9:$E$655,2,1)))</f>
        <v xml:space="preserve"> </v>
      </c>
      <c r="GY14" s="21"/>
      <c r="GZ14" s="76">
        <f t="shared" ca="1" si="66"/>
        <v>42400.375009999982</v>
      </c>
      <c r="HA14" s="20" t="str">
        <f ca="1">IF(GZ14&lt;'Time Breakdown'!$A$9,"",IF(VLOOKUP(GZ14,'Time Breakdown'!$A$9:$E$655,2,1)=VLOOKUP(GZ13,'Time Breakdown'!$A$9:$E$655,2,1)," ",VLOOKUP(GZ14,'Time Breakdown'!$A$9:$E$655,2,1)))</f>
        <v xml:space="preserve"> </v>
      </c>
      <c r="HB14" s="21"/>
      <c r="HC14" s="76">
        <f t="shared" ca="1" si="67"/>
        <v>42401.375009999982</v>
      </c>
      <c r="HD14" s="20" t="str">
        <f ca="1">IF(HC14&lt;'Time Breakdown'!$A$9,"",IF(VLOOKUP(HC14,'Time Breakdown'!$A$9:$E$655,2,1)=VLOOKUP(HC13,'Time Breakdown'!$A$9:$E$655,2,1)," ",VLOOKUP(HC14,'Time Breakdown'!$A$9:$E$655,2,1)))</f>
        <v xml:space="preserve"> </v>
      </c>
      <c r="HE14" s="21"/>
      <c r="HF14" s="76">
        <f t="shared" ca="1" si="68"/>
        <v>42402.375009999982</v>
      </c>
      <c r="HG14" s="20" t="str">
        <f ca="1">IF(HF14&lt;'Time Breakdown'!$A$9,"",IF(VLOOKUP(HF14,'Time Breakdown'!$A$9:$E$655,2,1)=VLOOKUP(HF13,'Time Breakdown'!$A$9:$E$655,2,1)," ",VLOOKUP(HF14,'Time Breakdown'!$A$9:$E$655,2,1)))</f>
        <v xml:space="preserve"> </v>
      </c>
      <c r="HH14" s="21"/>
      <c r="HI14" s="76">
        <f t="shared" ca="1" si="69"/>
        <v>42403.375009999982</v>
      </c>
      <c r="HJ14" s="20" t="str">
        <f ca="1">IF(HI14&lt;'Time Breakdown'!$A$9,"",IF(VLOOKUP(HI14,'Time Breakdown'!$A$9:$E$655,2,1)=VLOOKUP(HI13,'Time Breakdown'!$A$9:$E$655,2,1)," ",VLOOKUP(HI14,'Time Breakdown'!$A$9:$E$655,2,1)))</f>
        <v xml:space="preserve"> </v>
      </c>
      <c r="HK14" s="21"/>
      <c r="HL14" s="76">
        <f t="shared" ca="1" si="70"/>
        <v>42404.375009999982</v>
      </c>
      <c r="HM14" s="20" t="str">
        <f ca="1">IF(HL14&lt;'Time Breakdown'!$A$9,"",IF(VLOOKUP(HL14,'Time Breakdown'!$A$9:$E$655,2,1)=VLOOKUP(HL13,'Time Breakdown'!$A$9:$E$655,2,1)," ",VLOOKUP(HL14,'Time Breakdown'!$A$9:$E$655,2,1)))</f>
        <v xml:space="preserve"> </v>
      </c>
      <c r="HN14" s="21"/>
      <c r="HO14" s="76">
        <f t="shared" ca="1" si="71"/>
        <v>42405.375009999982</v>
      </c>
      <c r="HP14" s="20" t="str">
        <f ca="1">IF(HO14&lt;'Time Breakdown'!$A$9,"",IF(VLOOKUP(HO14,'Time Breakdown'!$A$9:$E$655,2,1)=VLOOKUP(HO13,'Time Breakdown'!$A$9:$E$655,2,1)," ",VLOOKUP(HO14,'Time Breakdown'!$A$9:$E$655,2,1)))</f>
        <v xml:space="preserve"> </v>
      </c>
      <c r="HQ14" s="21"/>
      <c r="HR14" s="76">
        <f t="shared" ca="1" si="72"/>
        <v>42406.375009999982</v>
      </c>
      <c r="HS14" s="20" t="str">
        <f ca="1">IF(HR14&lt;'Time Breakdown'!$A$9,"",IF(VLOOKUP(HR14,'Time Breakdown'!$A$9:$E$655,2,1)=VLOOKUP(HR13,'Time Breakdown'!$A$9:$E$655,2,1)," ",VLOOKUP(HR14,'Time Breakdown'!$A$9:$E$655,2,1)))</f>
        <v xml:space="preserve"> </v>
      </c>
      <c r="HT14" s="21"/>
      <c r="HU14" s="76">
        <f t="shared" ca="1" si="73"/>
        <v>42407.375009999982</v>
      </c>
      <c r="HV14" s="20" t="str">
        <f ca="1">IF(HU14&lt;'Time Breakdown'!$A$9,"",IF(VLOOKUP(HU14,'Time Breakdown'!$A$9:$E$655,2,1)=VLOOKUP(HU13,'Time Breakdown'!$A$9:$E$655,2,1)," ",VLOOKUP(HU14,'Time Breakdown'!$A$9:$E$655,2,1)))</f>
        <v xml:space="preserve"> </v>
      </c>
      <c r="HW14" s="21"/>
      <c r="HX14" s="76">
        <f t="shared" ca="1" si="74"/>
        <v>42408.375009999982</v>
      </c>
      <c r="HY14" s="20" t="str">
        <f ca="1">IF(HX14&lt;'Time Breakdown'!$A$9,"",IF(VLOOKUP(HX14,'Time Breakdown'!$A$9:$E$655,2,1)=VLOOKUP(HX13,'Time Breakdown'!$A$9:$E$655,2,1)," ",VLOOKUP(HX14,'Time Breakdown'!$A$9:$E$655,2,1)))</f>
        <v xml:space="preserve"> </v>
      </c>
      <c r="HZ14" s="21"/>
      <c r="IA14" s="76">
        <f t="shared" ca="1" si="75"/>
        <v>42409.375009999982</v>
      </c>
      <c r="IB14" s="20" t="str">
        <f ca="1">IF(IA14&lt;'Time Breakdown'!$A$9,"",IF(VLOOKUP(IA14,'Time Breakdown'!$A$9:$E$655,2,1)=VLOOKUP(IA13,'Time Breakdown'!$A$9:$E$655,2,1)," ",VLOOKUP(IA14,'Time Breakdown'!$A$9:$E$655,2,1)))</f>
        <v xml:space="preserve"> </v>
      </c>
      <c r="IC14" s="21"/>
      <c r="ID14" s="76">
        <f t="shared" ca="1" si="76"/>
        <v>42410.375009999982</v>
      </c>
      <c r="IE14" s="20" t="str">
        <f ca="1">IF(ID14&lt;'Time Breakdown'!$A$9,"",IF(VLOOKUP(ID14,'Time Breakdown'!$A$9:$E$655,2,1)=VLOOKUP(ID13,'Time Breakdown'!$A$9:$E$655,2,1)," ",VLOOKUP(ID14,'Time Breakdown'!$A$9:$E$655,2,1)))</f>
        <v xml:space="preserve"> </v>
      </c>
      <c r="IF14" s="21"/>
      <c r="IG14" s="76">
        <f t="shared" ca="1" si="77"/>
        <v>42411.375009999982</v>
      </c>
      <c r="IH14" s="20" t="str">
        <f ca="1">IF(IG14&lt;'Time Breakdown'!$A$9,"",IF(VLOOKUP(IG14,'Time Breakdown'!$A$9:$E$655,2,1)=VLOOKUP(IG13,'Time Breakdown'!$A$9:$E$655,2,1)," ",VLOOKUP(IG14,'Time Breakdown'!$A$9:$E$655,2,1)))</f>
        <v xml:space="preserve"> </v>
      </c>
      <c r="II14" s="21"/>
      <c r="IJ14" s="76">
        <f t="shared" ca="1" si="78"/>
        <v>42412.375009999982</v>
      </c>
      <c r="IK14" s="20" t="str">
        <f ca="1">IF(IJ14&lt;'Time Breakdown'!$A$9,"",IF(VLOOKUP(IJ14,'Time Breakdown'!$A$9:$E$655,2,1)=VLOOKUP(IJ13,'Time Breakdown'!$A$9:$E$655,2,1)," ",VLOOKUP(IJ14,'Time Breakdown'!$A$9:$E$655,2,1)))</f>
        <v xml:space="preserve"> </v>
      </c>
      <c r="IL14" s="21"/>
      <c r="IM14" s="76">
        <f t="shared" ca="1" si="79"/>
        <v>42413.375009999982</v>
      </c>
      <c r="IN14" s="20" t="str">
        <f ca="1">IF(IM14&lt;'Time Breakdown'!$A$9,"",IF(VLOOKUP(IM14,'Time Breakdown'!$A$9:$E$655,2,1)=VLOOKUP(IM13,'Time Breakdown'!$A$9:$E$655,2,1)," ",VLOOKUP(IM14,'Time Breakdown'!$A$9:$E$655,2,1)))</f>
        <v xml:space="preserve"> </v>
      </c>
      <c r="IO14" s="21"/>
      <c r="IP14" s="76">
        <f t="shared" ca="1" si="80"/>
        <v>42414.375009999982</v>
      </c>
      <c r="IQ14" s="20" t="str">
        <f ca="1">IF(IP14&lt;'Time Breakdown'!$A$9,"",IF(VLOOKUP(IP14,'Time Breakdown'!$A$9:$E$655,2,1)=VLOOKUP(IP13,'Time Breakdown'!$A$9:$E$655,2,1)," ",VLOOKUP(IP14,'Time Breakdown'!$A$9:$E$655,2,1)))</f>
        <v xml:space="preserve"> </v>
      </c>
      <c r="IR14" s="21"/>
      <c r="IS14" s="76">
        <f t="shared" ca="1" si="81"/>
        <v>42415.375009999982</v>
      </c>
      <c r="IT14" s="20" t="str">
        <f ca="1">IF(IS14&lt;'Time Breakdown'!$A$9,"",IF(VLOOKUP(IS14,'Time Breakdown'!$A$9:$E$655,2,1)=VLOOKUP(IS13,'Time Breakdown'!$A$9:$E$655,2,1)," ",VLOOKUP(IS14,'Time Breakdown'!$A$9:$E$655,2,1)))</f>
        <v xml:space="preserve"> </v>
      </c>
      <c r="IU14" s="21"/>
    </row>
    <row r="15" spans="1:255" ht="15" customHeight="1">
      <c r="A15" s="76">
        <f t="shared" ca="1" si="82"/>
        <v>42331.416676666646</v>
      </c>
      <c r="B15" s="20" t="str">
        <f ca="1">IF(A15&lt;'Time Breakdown'!$A$9,"",IF(VLOOKUP(A15,'Time Breakdown'!$A$9:$E$655,2,1)=VLOOKUP(A14,'Time Breakdown'!$A$9:$E$655,2,1)," ",VLOOKUP(A15,'Time Breakdown'!$A$9:$E$655,2,1)))</f>
        <v xml:space="preserve"> </v>
      </c>
      <c r="C15" s="21"/>
      <c r="D15" s="76">
        <f t="shared" ca="1" si="83"/>
        <v>42332.416676666646</v>
      </c>
      <c r="E15" s="20" t="str">
        <f ca="1">IF(D15&lt;'Time Breakdown'!$A$9,"",IF(VLOOKUP(D15,'Time Breakdown'!$A$9:$E$655,2,1)=VLOOKUP(D14,'Time Breakdown'!$A$9:$E$655,2,1)," ",VLOOKUP(D15,'Time Breakdown'!$A$9:$E$655,2,1)))</f>
        <v xml:space="preserve"> </v>
      </c>
      <c r="F15" s="21"/>
      <c r="G15" s="76">
        <f t="shared" ca="1" si="84"/>
        <v>42333.416676666646</v>
      </c>
      <c r="H15" s="20" t="str">
        <f ca="1">IF(G15&lt;'Time Breakdown'!$A$9,"",IF(VLOOKUP(G15,'Time Breakdown'!$A$9:$E$655,2,1)=VLOOKUP(G14,'Time Breakdown'!$A$9:$E$655,2,1)," ",VLOOKUP(G15,'Time Breakdown'!$A$9:$E$655,2,1)))</f>
        <v xml:space="preserve"> </v>
      </c>
      <c r="I15" s="21"/>
      <c r="J15" s="76">
        <f t="shared" ca="1" si="0"/>
        <v>42334.416676666646</v>
      </c>
      <c r="K15" s="20" t="str">
        <f ca="1">IF(J15&lt;'Time Breakdown'!$A$9,"",IF(VLOOKUP(J15,'Time Breakdown'!$A$9:$E$655,2,1)=VLOOKUP(J14,'Time Breakdown'!$A$9:$E$655,2,1)," ",VLOOKUP(J15,'Time Breakdown'!$A$9:$E$655,2,1)))</f>
        <v xml:space="preserve"> </v>
      </c>
      <c r="L15" s="21"/>
      <c r="M15" s="76">
        <f t="shared" ca="1" si="1"/>
        <v>42335.416676666646</v>
      </c>
      <c r="N15" s="20" t="str">
        <f ca="1">IF(M15&lt;'Time Breakdown'!$A$9,"",IF(VLOOKUP(M15,'Time Breakdown'!$A$9:$E$655,2,1)=VLOOKUP(M14,'Time Breakdown'!$A$9:$E$655,2,1)," ",VLOOKUP(M15,'Time Breakdown'!$A$9:$E$655,2,1)))</f>
        <v xml:space="preserve"> </v>
      </c>
      <c r="O15" s="21"/>
      <c r="P15" s="76">
        <f t="shared" ca="1" si="2"/>
        <v>42336.416676666646</v>
      </c>
      <c r="Q15" s="20" t="str">
        <f ca="1">IF(P15&lt;'Time Breakdown'!$A$9,"",IF(VLOOKUP(P15,'Time Breakdown'!$A$9:$E$655,2,1)=VLOOKUP(P14,'Time Breakdown'!$A$9:$E$655,2,1)," ",VLOOKUP(P15,'Time Breakdown'!$A$9:$E$655,2,1)))</f>
        <v xml:space="preserve"> </v>
      </c>
      <c r="R15" s="21"/>
      <c r="S15" s="76">
        <f t="shared" ca="1" si="3"/>
        <v>42337.416676666646</v>
      </c>
      <c r="T15" s="20" t="str">
        <f ca="1">IF(S15&lt;'Time Breakdown'!$A$9,"",IF(VLOOKUP(S15,'Time Breakdown'!$A$9:$E$655,2,1)=VLOOKUP(S14,'Time Breakdown'!$A$9:$E$655,2,1)," ",VLOOKUP(S15,'Time Breakdown'!$A$9:$E$655,2,1)))</f>
        <v xml:space="preserve"> </v>
      </c>
      <c r="U15" s="21"/>
      <c r="V15" s="76">
        <f t="shared" ca="1" si="4"/>
        <v>42338.416676666646</v>
      </c>
      <c r="W15" s="20" t="str">
        <f ca="1">IF(V15&lt;'Time Breakdown'!$A$9,"",IF(VLOOKUP(V15,'Time Breakdown'!$A$9:$E$655,2,1)=VLOOKUP(V14,'Time Breakdown'!$A$9:$E$655,2,1)," ",VLOOKUP(V15,'Time Breakdown'!$A$9:$E$655,2,1)))</f>
        <v xml:space="preserve"> </v>
      </c>
      <c r="X15" s="21"/>
      <c r="Y15" s="76">
        <f t="shared" ca="1" si="5"/>
        <v>42339.416676666646</v>
      </c>
      <c r="Z15" s="20" t="str">
        <f ca="1">IF(Y15&lt;'Time Breakdown'!$A$9,"",IF(VLOOKUP(Y15,'Time Breakdown'!$A$9:$E$655,2,1)=VLOOKUP(Y14,'Time Breakdown'!$A$9:$E$655,2,1)," ",VLOOKUP(Y15,'Time Breakdown'!$A$9:$E$655,2,1)))</f>
        <v xml:space="preserve"> </v>
      </c>
      <c r="AA15" s="21"/>
      <c r="AB15" s="76">
        <f t="shared" ca="1" si="6"/>
        <v>42340.416676666646</v>
      </c>
      <c r="AC15" s="20" t="str">
        <f ca="1">IF(AB15&lt;'Time Breakdown'!$A$9,"",IF(VLOOKUP(AB15,'Time Breakdown'!$A$9:$E$655,2,1)=VLOOKUP(AB14,'Time Breakdown'!$A$9:$E$655,2,1)," ",VLOOKUP(AB15,'Time Breakdown'!$A$9:$E$655,2,1)))</f>
        <v xml:space="preserve"> </v>
      </c>
      <c r="AD15" s="21"/>
      <c r="AE15" s="76">
        <f t="shared" ca="1" si="7"/>
        <v>42341.416676666646</v>
      </c>
      <c r="AF15" s="20" t="str">
        <f ca="1">IF(AE15&lt;'Time Breakdown'!$A$9,"",IF(VLOOKUP(AE15,'Time Breakdown'!$A$9:$E$655,2,1)=VLOOKUP(AE14,'Time Breakdown'!$A$9:$E$655,2,1)," ",VLOOKUP(AE15,'Time Breakdown'!$A$9:$E$655,2,1)))</f>
        <v xml:space="preserve"> </v>
      </c>
      <c r="AG15" s="21"/>
      <c r="AH15" s="76">
        <f t="shared" ca="1" si="8"/>
        <v>42342.416676666646</v>
      </c>
      <c r="AI15" s="20" t="str">
        <f ca="1">IF(AH15&lt;'Time Breakdown'!$A$9,"",IF(VLOOKUP(AH15,'Time Breakdown'!$A$9:$E$655,2,1)=VLOOKUP(AH14,'Time Breakdown'!$A$9:$E$655,2,1)," ",VLOOKUP(AH15,'Time Breakdown'!$A$9:$E$655,2,1)))</f>
        <v xml:space="preserve"> </v>
      </c>
      <c r="AJ15" s="21"/>
      <c r="AK15" s="76">
        <f t="shared" ca="1" si="9"/>
        <v>42343.416676666646</v>
      </c>
      <c r="AL15" s="20" t="str">
        <f ca="1">IF(AK15&lt;'Time Breakdown'!$A$9,"",IF(VLOOKUP(AK15,'Time Breakdown'!$A$9:$E$655,2,1)=VLOOKUP(AK14,'Time Breakdown'!$A$9:$E$655,2,1)," ",VLOOKUP(AK15,'Time Breakdown'!$A$9:$E$655,2,1)))</f>
        <v xml:space="preserve"> </v>
      </c>
      <c r="AM15" s="21"/>
      <c r="AN15" s="76">
        <f t="shared" ca="1" si="10"/>
        <v>42344.416676666646</v>
      </c>
      <c r="AO15" s="20" t="str">
        <f ca="1">IF(AN15&lt;'Time Breakdown'!$A$9,"",IF(VLOOKUP(AN15,'Time Breakdown'!$A$9:$E$655,2,1)=VLOOKUP(AN14,'Time Breakdown'!$A$9:$E$655,2,1)," ",VLOOKUP(AN15,'Time Breakdown'!$A$9:$E$655,2,1)))</f>
        <v xml:space="preserve"> </v>
      </c>
      <c r="AP15" s="21"/>
      <c r="AQ15" s="76">
        <f t="shared" ca="1" si="11"/>
        <v>42345.416676666646</v>
      </c>
      <c r="AR15" s="20" t="str">
        <f ca="1">IF(AQ15&lt;'Time Breakdown'!$A$9,"",IF(VLOOKUP(AQ15,'Time Breakdown'!$A$9:$E$655,2,1)=VLOOKUP(AQ14,'Time Breakdown'!$A$9:$E$655,2,1)," ",VLOOKUP(AQ15,'Time Breakdown'!$A$9:$E$655,2,1)))</f>
        <v xml:space="preserve"> </v>
      </c>
      <c r="AS15" s="21"/>
      <c r="AT15" s="76">
        <f t="shared" ca="1" si="12"/>
        <v>42346.416676666646</v>
      </c>
      <c r="AU15" s="20" t="str">
        <f ca="1">IF(AT15&lt;'Time Breakdown'!$A$9,"",IF(VLOOKUP(AT15,'Time Breakdown'!$A$9:$E$655,2,1)=VLOOKUP(AT14,'Time Breakdown'!$A$9:$E$655,2,1)," ",VLOOKUP(AT15,'Time Breakdown'!$A$9:$E$655,2,1)))</f>
        <v xml:space="preserve"> </v>
      </c>
      <c r="AV15" s="21"/>
      <c r="AW15" s="76">
        <f t="shared" ca="1" si="13"/>
        <v>42347.416676666646</v>
      </c>
      <c r="AX15" s="20" t="str">
        <f ca="1">IF(AW15&lt;'Time Breakdown'!$A$9,"",IF(VLOOKUP(AW15,'Time Breakdown'!$A$9:$E$655,2,1)=VLOOKUP(AW14,'Time Breakdown'!$A$9:$E$655,2,1)," ",VLOOKUP(AW15,'Time Breakdown'!$A$9:$E$655,2,1)))</f>
        <v xml:space="preserve"> </v>
      </c>
      <c r="AY15" s="21"/>
      <c r="AZ15" s="76">
        <f t="shared" ca="1" si="14"/>
        <v>42348.416676666646</v>
      </c>
      <c r="BA15" s="20" t="str">
        <f ca="1">IF(AZ15&lt;'Time Breakdown'!$A$9,"",IF(VLOOKUP(AZ15,'Time Breakdown'!$A$9:$E$655,2,1)=VLOOKUP(AZ14,'Time Breakdown'!$A$9:$E$655,2,1)," ",VLOOKUP(AZ15,'Time Breakdown'!$A$9:$E$655,2,1)))</f>
        <v xml:space="preserve"> </v>
      </c>
      <c r="BB15" s="21"/>
      <c r="BC15" s="76">
        <f t="shared" ca="1" si="15"/>
        <v>42349.416676666646</v>
      </c>
      <c r="BD15" s="20" t="str">
        <f ca="1">IF(BC15&lt;'Time Breakdown'!$A$9,"",IF(VLOOKUP(BC15,'Time Breakdown'!$A$9:$E$655,2,1)=VLOOKUP(BC14,'Time Breakdown'!$A$9:$E$655,2,1)," ",VLOOKUP(BC15,'Time Breakdown'!$A$9:$E$655,2,1)))</f>
        <v xml:space="preserve"> </v>
      </c>
      <c r="BE15" s="21"/>
      <c r="BF15" s="76">
        <f t="shared" ca="1" si="16"/>
        <v>42350.416676666646</v>
      </c>
      <c r="BG15" s="20" t="str">
        <f ca="1">IF(BF15&lt;'Time Breakdown'!$A$9,"",IF(VLOOKUP(BF15,'Time Breakdown'!$A$9:$E$655,2,1)=VLOOKUP(BF14,'Time Breakdown'!$A$9:$E$655,2,1)," ",VLOOKUP(BF15,'Time Breakdown'!$A$9:$E$655,2,1)))</f>
        <v xml:space="preserve"> </v>
      </c>
      <c r="BH15" s="21"/>
      <c r="BI15" s="76">
        <f t="shared" ca="1" si="17"/>
        <v>42351.416676666646</v>
      </c>
      <c r="BJ15" s="20" t="str">
        <f ca="1">IF(BI15&lt;'Time Breakdown'!$A$9,"",IF(VLOOKUP(BI15,'Time Breakdown'!$A$9:$E$655,2,1)=VLOOKUP(BI14,'Time Breakdown'!$A$9:$E$655,2,1)," ",VLOOKUP(BI15,'Time Breakdown'!$A$9:$E$655,2,1)))</f>
        <v xml:space="preserve"> </v>
      </c>
      <c r="BK15" s="21"/>
      <c r="BL15" s="76">
        <f t="shared" ca="1" si="18"/>
        <v>42352.416676666646</v>
      </c>
      <c r="BM15" s="20" t="str">
        <f ca="1">IF(BL15&lt;'Time Breakdown'!$A$9,"",IF(VLOOKUP(BL15,'Time Breakdown'!$A$9:$E$655,2,1)=VLOOKUP(BL14,'Time Breakdown'!$A$9:$E$655,2,1)," ",VLOOKUP(BL15,'Time Breakdown'!$A$9:$E$655,2,1)))</f>
        <v xml:space="preserve"> </v>
      </c>
      <c r="BN15" s="21"/>
      <c r="BO15" s="76">
        <f t="shared" ca="1" si="19"/>
        <v>42353.416676666646</v>
      </c>
      <c r="BP15" s="20" t="str">
        <f ca="1">IF(BO15&lt;'Time Breakdown'!$A$9,"",IF(VLOOKUP(BO15,'Time Breakdown'!$A$9:$E$655,2,1)=VLOOKUP(BO14,'Time Breakdown'!$A$9:$E$655,2,1)," ",VLOOKUP(BO15,'Time Breakdown'!$A$9:$E$655,2,1)))</f>
        <v xml:space="preserve"> </v>
      </c>
      <c r="BQ15" s="21"/>
      <c r="BR15" s="76">
        <f t="shared" ca="1" si="20"/>
        <v>42354.416676666646</v>
      </c>
      <c r="BS15" s="20" t="str">
        <f ca="1">IF(BR15&lt;'Time Breakdown'!$A$9,"",IF(VLOOKUP(BR15,'Time Breakdown'!$A$9:$E$655,2,1)=VLOOKUP(BR14,'Time Breakdown'!$A$9:$E$655,2,1)," ",VLOOKUP(BR15,'Time Breakdown'!$A$9:$E$655,2,1)))</f>
        <v xml:space="preserve"> </v>
      </c>
      <c r="BT15" s="21"/>
      <c r="BU15" s="76">
        <f t="shared" ca="1" si="21"/>
        <v>42355.416676666646</v>
      </c>
      <c r="BV15" s="20" t="str">
        <f ca="1">IF(BU15&lt;'Time Breakdown'!$A$9,"",IF(VLOOKUP(BU15,'Time Breakdown'!$A$9:$E$655,2,1)=VLOOKUP(BU14,'Time Breakdown'!$A$9:$E$655,2,1)," ",VLOOKUP(BU15,'Time Breakdown'!$A$9:$E$655,2,1)))</f>
        <v xml:space="preserve"> </v>
      </c>
      <c r="BW15" s="21"/>
      <c r="BX15" s="76">
        <f t="shared" ca="1" si="22"/>
        <v>42356.416676666646</v>
      </c>
      <c r="BY15" s="20" t="str">
        <f ca="1">IF(BX15&lt;'Time Breakdown'!$A$9,"",IF(VLOOKUP(BX15,'Time Breakdown'!$A$9:$E$655,2,1)=VLOOKUP(BX14,'Time Breakdown'!$A$9:$E$655,2,1)," ",VLOOKUP(BX15,'Time Breakdown'!$A$9:$E$655,2,1)))</f>
        <v xml:space="preserve"> </v>
      </c>
      <c r="BZ15" s="21"/>
      <c r="CA15" s="76">
        <f t="shared" ca="1" si="23"/>
        <v>42357.416676666646</v>
      </c>
      <c r="CB15" s="20" t="str">
        <f ca="1">IF(CA15&lt;'Time Breakdown'!$A$9,"",IF(VLOOKUP(CA15,'Time Breakdown'!$A$9:$E$655,2,1)=VLOOKUP(CA14,'Time Breakdown'!$A$9:$E$655,2,1)," ",VLOOKUP(CA15,'Time Breakdown'!$A$9:$E$655,2,1)))</f>
        <v xml:space="preserve"> </v>
      </c>
      <c r="CC15" s="21"/>
      <c r="CD15" s="76">
        <f t="shared" ca="1" si="24"/>
        <v>42358.416676666646</v>
      </c>
      <c r="CE15" s="20" t="str">
        <f ca="1">IF(CD15&lt;'Time Breakdown'!$A$9,"",IF(VLOOKUP(CD15,'Time Breakdown'!$A$9:$E$655,2,1)=VLOOKUP(CD14,'Time Breakdown'!$A$9:$E$655,2,1)," ",VLOOKUP(CD15,'Time Breakdown'!$A$9:$E$655,2,1)))</f>
        <v xml:space="preserve"> </v>
      </c>
      <c r="CF15" s="21"/>
      <c r="CG15" s="76">
        <f t="shared" ca="1" si="25"/>
        <v>42359.416676666646</v>
      </c>
      <c r="CH15" s="20" t="str">
        <f ca="1">IF(CG15&lt;'Time Breakdown'!$A$9,"",IF(VLOOKUP(CG15,'Time Breakdown'!$A$9:$E$655,2,1)=VLOOKUP(CG14,'Time Breakdown'!$A$9:$E$655,2,1)," ",VLOOKUP(CG15,'Time Breakdown'!$A$9:$E$655,2,1)))</f>
        <v xml:space="preserve"> </v>
      </c>
      <c r="CI15" s="21"/>
      <c r="CJ15" s="76">
        <f t="shared" ca="1" si="26"/>
        <v>42360.416676666646</v>
      </c>
      <c r="CK15" s="20" t="str">
        <f ca="1">IF(CJ15&lt;'Time Breakdown'!$A$9,"",IF(VLOOKUP(CJ15,'Time Breakdown'!$A$9:$E$655,2,1)=VLOOKUP(CJ14,'Time Breakdown'!$A$9:$E$655,2,1)," ",VLOOKUP(CJ15,'Time Breakdown'!$A$9:$E$655,2,1)))</f>
        <v xml:space="preserve"> </v>
      </c>
      <c r="CL15" s="21"/>
      <c r="CM15" s="76">
        <f t="shared" ca="1" si="27"/>
        <v>42361.416676666646</v>
      </c>
      <c r="CN15" s="20" t="str">
        <f ca="1">IF(CM15&lt;'Time Breakdown'!$A$9,"",IF(VLOOKUP(CM15,'Time Breakdown'!$A$9:$E$655,2,1)=VLOOKUP(CM14,'Time Breakdown'!$A$9:$E$655,2,1)," ",VLOOKUP(CM15,'Time Breakdown'!$A$9:$E$655,2,1)))</f>
        <v xml:space="preserve"> </v>
      </c>
      <c r="CO15" s="21"/>
      <c r="CP15" s="76">
        <f t="shared" ca="1" si="28"/>
        <v>42362.416676666646</v>
      </c>
      <c r="CQ15" s="20" t="str">
        <f ca="1">IF(CP15&lt;'Time Breakdown'!$A$9,"",IF(VLOOKUP(CP15,'Time Breakdown'!$A$9:$E$655,2,1)=VLOOKUP(CP14,'Time Breakdown'!$A$9:$E$655,2,1)," ",VLOOKUP(CP15,'Time Breakdown'!$A$9:$E$655,2,1)))</f>
        <v xml:space="preserve"> </v>
      </c>
      <c r="CR15" s="21"/>
      <c r="CS15" s="76">
        <f t="shared" ca="1" si="29"/>
        <v>42363.416676666646</v>
      </c>
      <c r="CT15" s="20" t="str">
        <f ca="1">IF(CS15&lt;'Time Breakdown'!$A$9,"",IF(VLOOKUP(CS15,'Time Breakdown'!$A$9:$E$655,2,1)=VLOOKUP(CS14,'Time Breakdown'!$A$9:$E$655,2,1)," ",VLOOKUP(CS15,'Time Breakdown'!$A$9:$E$655,2,1)))</f>
        <v xml:space="preserve"> </v>
      </c>
      <c r="CU15" s="21"/>
      <c r="CV15" s="76">
        <f t="shared" ca="1" si="30"/>
        <v>42364.416676666646</v>
      </c>
      <c r="CW15" s="20" t="str">
        <f ca="1">IF(CV15&lt;'Time Breakdown'!$A$9,"",IF(VLOOKUP(CV15,'Time Breakdown'!$A$9:$E$655,2,1)=VLOOKUP(CV14,'Time Breakdown'!$A$9:$E$655,2,1)," ",VLOOKUP(CV15,'Time Breakdown'!$A$9:$E$655,2,1)))</f>
        <v xml:space="preserve"> </v>
      </c>
      <c r="CX15" s="21"/>
      <c r="CY15" s="76">
        <f t="shared" ca="1" si="31"/>
        <v>42365.416676666646</v>
      </c>
      <c r="CZ15" s="20" t="str">
        <f ca="1">IF(CY15&lt;'Time Breakdown'!$A$9,"",IF(VLOOKUP(CY15,'Time Breakdown'!$A$9:$E$655,2,1)=VLOOKUP(CY14,'Time Breakdown'!$A$9:$E$655,2,1)," ",VLOOKUP(CY15,'Time Breakdown'!$A$9:$E$655,2,1)))</f>
        <v xml:space="preserve"> </v>
      </c>
      <c r="DA15" s="21"/>
      <c r="DB15" s="76">
        <f t="shared" ca="1" si="32"/>
        <v>42366.416676666646</v>
      </c>
      <c r="DC15" s="20" t="str">
        <f ca="1">IF(DB15&lt;'Time Breakdown'!$A$9,"",IF(VLOOKUP(DB15,'Time Breakdown'!$A$9:$E$655,2,1)=VLOOKUP(DB14,'Time Breakdown'!$A$9:$E$655,2,1)," ",VLOOKUP(DB15,'Time Breakdown'!$A$9:$E$655,2,1)))</f>
        <v xml:space="preserve"> </v>
      </c>
      <c r="DD15" s="21"/>
      <c r="DE15" s="76">
        <f t="shared" ca="1" si="33"/>
        <v>42367.416676666646</v>
      </c>
      <c r="DF15" s="20" t="str">
        <f ca="1">IF(DE15&lt;'Time Breakdown'!$A$9,"",IF(VLOOKUP(DE15,'Time Breakdown'!$A$9:$E$655,2,1)=VLOOKUP(DE14,'Time Breakdown'!$A$9:$E$655,2,1)," ",VLOOKUP(DE15,'Time Breakdown'!$A$9:$E$655,2,1)))</f>
        <v xml:space="preserve"> </v>
      </c>
      <c r="DG15" s="21"/>
      <c r="DH15" s="76">
        <f t="shared" ca="1" si="34"/>
        <v>42368.416676666646</v>
      </c>
      <c r="DI15" s="20" t="str">
        <f ca="1">IF(DH15&lt;'Time Breakdown'!$A$9,"",IF(VLOOKUP(DH15,'Time Breakdown'!$A$9:$E$655,2,1)=VLOOKUP(DH14,'Time Breakdown'!$A$9:$E$655,2,1)," ",VLOOKUP(DH15,'Time Breakdown'!$A$9:$E$655,2,1)))</f>
        <v xml:space="preserve"> </v>
      </c>
      <c r="DJ15" s="21"/>
      <c r="DK15" s="76">
        <f t="shared" ca="1" si="35"/>
        <v>42369.416676666646</v>
      </c>
      <c r="DL15" s="20" t="str">
        <f ca="1">IF(DK15&lt;'Time Breakdown'!$A$9,"",IF(VLOOKUP(DK15,'Time Breakdown'!$A$9:$E$655,2,1)=VLOOKUP(DK14,'Time Breakdown'!$A$9:$E$655,2,1)," ",VLOOKUP(DK15,'Time Breakdown'!$A$9:$E$655,2,1)))</f>
        <v xml:space="preserve"> </v>
      </c>
      <c r="DM15" s="21"/>
      <c r="DN15" s="76">
        <f t="shared" ca="1" si="36"/>
        <v>42370.416676666646</v>
      </c>
      <c r="DO15" s="20" t="str">
        <f ca="1">IF(DN15&lt;'Time Breakdown'!$A$9,"",IF(VLOOKUP(DN15,'Time Breakdown'!$A$9:$E$655,2,1)=VLOOKUP(DN14,'Time Breakdown'!$A$9:$E$655,2,1)," ",VLOOKUP(DN15,'Time Breakdown'!$A$9:$E$655,2,1)))</f>
        <v xml:space="preserve"> </v>
      </c>
      <c r="DP15" s="21"/>
      <c r="DQ15" s="76">
        <f t="shared" ca="1" si="37"/>
        <v>42371.416676666646</v>
      </c>
      <c r="DR15" s="20" t="str">
        <f ca="1">IF(DQ15&lt;'Time Breakdown'!$A$9,"",IF(VLOOKUP(DQ15,'Time Breakdown'!$A$9:$E$655,2,1)=VLOOKUP(DQ14,'Time Breakdown'!$A$9:$E$655,2,1)," ",VLOOKUP(DQ15,'Time Breakdown'!$A$9:$E$655,2,1)))</f>
        <v xml:space="preserve"> </v>
      </c>
      <c r="DS15" s="21"/>
      <c r="DT15" s="76">
        <f t="shared" ca="1" si="38"/>
        <v>42372.416676666646</v>
      </c>
      <c r="DU15" s="20" t="str">
        <f ca="1">IF(DT15&lt;'Time Breakdown'!$A$9,"",IF(VLOOKUP(DT15,'Time Breakdown'!$A$9:$E$655,2,1)=VLOOKUP(DT14,'Time Breakdown'!$A$9:$E$655,2,1)," ",VLOOKUP(DT15,'Time Breakdown'!$A$9:$E$655,2,1)))</f>
        <v xml:space="preserve"> </v>
      </c>
      <c r="DV15" s="21"/>
      <c r="DW15" s="76">
        <f t="shared" ca="1" si="39"/>
        <v>42373.416676666646</v>
      </c>
      <c r="DX15" s="20" t="str">
        <f ca="1">IF(DW15&lt;'Time Breakdown'!$A$9,"",IF(VLOOKUP(DW15,'Time Breakdown'!$A$9:$E$655,2,1)=VLOOKUP(DW14,'Time Breakdown'!$A$9:$E$655,2,1)," ",VLOOKUP(DW15,'Time Breakdown'!$A$9:$E$655,2,1)))</f>
        <v xml:space="preserve"> </v>
      </c>
      <c r="DY15" s="21"/>
      <c r="DZ15" s="76">
        <f t="shared" ca="1" si="40"/>
        <v>42374.416676666646</v>
      </c>
      <c r="EA15" s="20" t="str">
        <f ca="1">IF(DZ15&lt;'Time Breakdown'!$A$9,"",IF(VLOOKUP(DZ15,'Time Breakdown'!$A$9:$E$655,2,1)=VLOOKUP(DZ14,'Time Breakdown'!$A$9:$E$655,2,1)," ",VLOOKUP(DZ15,'Time Breakdown'!$A$9:$E$655,2,1)))</f>
        <v xml:space="preserve"> </v>
      </c>
      <c r="EB15" s="21"/>
      <c r="EC15" s="76">
        <f t="shared" ca="1" si="41"/>
        <v>42375.416676666646</v>
      </c>
      <c r="ED15" s="20" t="str">
        <f ca="1">IF(EC15&lt;'Time Breakdown'!$A$9,"",IF(VLOOKUP(EC15,'Time Breakdown'!$A$9:$E$655,2,1)=VLOOKUP(EC14,'Time Breakdown'!$A$9:$E$655,2,1)," ",VLOOKUP(EC15,'Time Breakdown'!$A$9:$E$655,2,1)))</f>
        <v xml:space="preserve"> </v>
      </c>
      <c r="EE15" s="21"/>
      <c r="EF15" s="76">
        <f t="shared" ca="1" si="42"/>
        <v>42376.416676666646</v>
      </c>
      <c r="EG15" s="20" t="str">
        <f ca="1">IF(EF15&lt;'Time Breakdown'!$A$9,"",IF(VLOOKUP(EF15,'Time Breakdown'!$A$9:$E$655,2,1)=VLOOKUP(EF14,'Time Breakdown'!$A$9:$E$655,2,1)," ",VLOOKUP(EF15,'Time Breakdown'!$A$9:$E$655,2,1)))</f>
        <v xml:space="preserve"> </v>
      </c>
      <c r="EH15" s="21"/>
      <c r="EI15" s="76">
        <f t="shared" ca="1" si="43"/>
        <v>42377.416676666646</v>
      </c>
      <c r="EJ15" s="20" t="str">
        <f ca="1">IF(EI15&lt;'Time Breakdown'!$A$9,"",IF(VLOOKUP(EI15,'Time Breakdown'!$A$9:$E$655,2,1)=VLOOKUP(EI14,'Time Breakdown'!$A$9:$E$655,2,1)," ",VLOOKUP(EI15,'Time Breakdown'!$A$9:$E$655,2,1)))</f>
        <v xml:space="preserve"> </v>
      </c>
      <c r="EK15" s="21"/>
      <c r="EL15" s="76">
        <f t="shared" ca="1" si="44"/>
        <v>42378.416676666646</v>
      </c>
      <c r="EM15" s="20" t="str">
        <f ca="1">IF(EL15&lt;'Time Breakdown'!$A$9,"",IF(VLOOKUP(EL15,'Time Breakdown'!$A$9:$E$655,2,1)=VLOOKUP(EL14,'Time Breakdown'!$A$9:$E$655,2,1)," ",VLOOKUP(EL15,'Time Breakdown'!$A$9:$E$655,2,1)))</f>
        <v xml:space="preserve"> </v>
      </c>
      <c r="EN15" s="21"/>
      <c r="EO15" s="76">
        <f t="shared" ca="1" si="45"/>
        <v>42379.416676666646</v>
      </c>
      <c r="EP15" s="20" t="str">
        <f ca="1">IF(EO15&lt;'Time Breakdown'!$A$9,"",IF(VLOOKUP(EO15,'Time Breakdown'!$A$9:$E$655,2,1)=VLOOKUP(EO14,'Time Breakdown'!$A$9:$E$655,2,1)," ",VLOOKUP(EO15,'Time Breakdown'!$A$9:$E$655,2,1)))</f>
        <v xml:space="preserve"> </v>
      </c>
      <c r="EQ15" s="21"/>
      <c r="ER15" s="76">
        <f t="shared" ca="1" si="46"/>
        <v>42380.416676666646</v>
      </c>
      <c r="ES15" s="20" t="str">
        <f ca="1">IF(ER15&lt;'Time Breakdown'!$A$9,"",IF(VLOOKUP(ER15,'Time Breakdown'!$A$9:$E$655,2,1)=VLOOKUP(ER14,'Time Breakdown'!$A$9:$E$655,2,1)," ",VLOOKUP(ER15,'Time Breakdown'!$A$9:$E$655,2,1)))</f>
        <v xml:space="preserve"> </v>
      </c>
      <c r="ET15" s="21"/>
      <c r="EU15" s="76">
        <f t="shared" ca="1" si="47"/>
        <v>42381.416676666646</v>
      </c>
      <c r="EV15" s="20" t="str">
        <f ca="1">IF(EU15&lt;'Time Breakdown'!$A$9,"",IF(VLOOKUP(EU15,'Time Breakdown'!$A$9:$E$655,2,1)=VLOOKUP(EU14,'Time Breakdown'!$A$9:$E$655,2,1)," ",VLOOKUP(EU15,'Time Breakdown'!$A$9:$E$655,2,1)))</f>
        <v xml:space="preserve"> </v>
      </c>
      <c r="EW15" s="21"/>
      <c r="EX15" s="76">
        <f t="shared" ca="1" si="48"/>
        <v>42382.416676666646</v>
      </c>
      <c r="EY15" s="20" t="str">
        <f ca="1">IF(EX15&lt;'Time Breakdown'!$A$9,"",IF(VLOOKUP(EX15,'Time Breakdown'!$A$9:$E$655,2,1)=VLOOKUP(EX14,'Time Breakdown'!$A$9:$E$655,2,1)," ",VLOOKUP(EX15,'Time Breakdown'!$A$9:$E$655,2,1)))</f>
        <v xml:space="preserve"> </v>
      </c>
      <c r="EZ15" s="21"/>
      <c r="FA15" s="76">
        <f t="shared" ca="1" si="49"/>
        <v>42383.416676666646</v>
      </c>
      <c r="FB15" s="20" t="str">
        <f ca="1">IF(FA15&lt;'Time Breakdown'!$A$9,"",IF(VLOOKUP(FA15,'Time Breakdown'!$A$9:$E$655,2,1)=VLOOKUP(FA14,'Time Breakdown'!$A$9:$E$655,2,1)," ",VLOOKUP(FA15,'Time Breakdown'!$A$9:$E$655,2,1)))</f>
        <v xml:space="preserve"> </v>
      </c>
      <c r="FC15" s="21"/>
      <c r="FD15" s="76">
        <f t="shared" ca="1" si="50"/>
        <v>42384.416676666646</v>
      </c>
      <c r="FE15" s="20" t="str">
        <f ca="1">IF(FD15&lt;'Time Breakdown'!$A$9,"",IF(VLOOKUP(FD15,'Time Breakdown'!$A$9:$E$655,2,1)=VLOOKUP(FD14,'Time Breakdown'!$A$9:$E$655,2,1)," ",VLOOKUP(FD15,'Time Breakdown'!$A$9:$E$655,2,1)))</f>
        <v xml:space="preserve"> </v>
      </c>
      <c r="FF15" s="21"/>
      <c r="FG15" s="76">
        <f t="shared" ca="1" si="51"/>
        <v>42385.416676666646</v>
      </c>
      <c r="FH15" s="20" t="str">
        <f ca="1">IF(FG15&lt;'Time Breakdown'!$A$9,"",IF(VLOOKUP(FG15,'Time Breakdown'!$A$9:$E$655,2,1)=VLOOKUP(FG14,'Time Breakdown'!$A$9:$E$655,2,1)," ",VLOOKUP(FG15,'Time Breakdown'!$A$9:$E$655,2,1)))</f>
        <v xml:space="preserve"> </v>
      </c>
      <c r="FI15" s="21"/>
      <c r="FJ15" s="76">
        <f t="shared" ca="1" si="52"/>
        <v>42386.416676666646</v>
      </c>
      <c r="FK15" s="20" t="str">
        <f ca="1">IF(FJ15&lt;'Time Breakdown'!$A$9,"",IF(VLOOKUP(FJ15,'Time Breakdown'!$A$9:$E$655,2,1)=VLOOKUP(FJ14,'Time Breakdown'!$A$9:$E$655,2,1)," ",VLOOKUP(FJ15,'Time Breakdown'!$A$9:$E$655,2,1)))</f>
        <v xml:space="preserve"> </v>
      </c>
      <c r="FL15" s="21"/>
      <c r="FM15" s="76">
        <f t="shared" ca="1" si="53"/>
        <v>42387.416676666646</v>
      </c>
      <c r="FN15" s="20" t="str">
        <f ca="1">IF(FM15&lt;'Time Breakdown'!$A$9,"",IF(VLOOKUP(FM15,'Time Breakdown'!$A$9:$E$655,2,1)=VLOOKUP(FM14,'Time Breakdown'!$A$9:$E$655,2,1)," ",VLOOKUP(FM15,'Time Breakdown'!$A$9:$E$655,2,1)))</f>
        <v xml:space="preserve"> </v>
      </c>
      <c r="FO15" s="21"/>
      <c r="FP15" s="76">
        <f t="shared" ca="1" si="54"/>
        <v>42388.416676666646</v>
      </c>
      <c r="FQ15" s="20" t="str">
        <f ca="1">IF(FP15&lt;'Time Breakdown'!$A$9,"",IF(VLOOKUP(FP15,'Time Breakdown'!$A$9:$E$655,2,1)=VLOOKUP(FP14,'Time Breakdown'!$A$9:$E$655,2,1)," ",VLOOKUP(FP15,'Time Breakdown'!$A$9:$E$655,2,1)))</f>
        <v xml:space="preserve"> </v>
      </c>
      <c r="FR15" s="21"/>
      <c r="FS15" s="76">
        <f t="shared" ca="1" si="55"/>
        <v>42389.416676666646</v>
      </c>
      <c r="FT15" s="20" t="str">
        <f ca="1">IF(FS15&lt;'Time Breakdown'!$A$9,"",IF(VLOOKUP(FS15,'Time Breakdown'!$A$9:$E$655,2,1)=VLOOKUP(FS14,'Time Breakdown'!$A$9:$E$655,2,1)," ",VLOOKUP(FS15,'Time Breakdown'!$A$9:$E$655,2,1)))</f>
        <v xml:space="preserve"> </v>
      </c>
      <c r="FU15" s="21"/>
      <c r="FV15" s="76">
        <f t="shared" ca="1" si="56"/>
        <v>42390.416676666646</v>
      </c>
      <c r="FW15" s="20" t="str">
        <f ca="1">IF(FV15&lt;'Time Breakdown'!$A$9,"",IF(VLOOKUP(FV15,'Time Breakdown'!$A$9:$E$655,2,1)=VLOOKUP(FV14,'Time Breakdown'!$A$9:$E$655,2,1)," ",VLOOKUP(FV15,'Time Breakdown'!$A$9:$E$655,2,1)))</f>
        <v xml:space="preserve"> </v>
      </c>
      <c r="FX15" s="21"/>
      <c r="FY15" s="76">
        <f t="shared" ca="1" si="57"/>
        <v>42391.416676666646</v>
      </c>
      <c r="FZ15" s="20" t="str">
        <f ca="1">IF(FY15&lt;'Time Breakdown'!$A$9,"",IF(VLOOKUP(FY15,'Time Breakdown'!$A$9:$E$655,2,1)=VLOOKUP(FY14,'Time Breakdown'!$A$9:$E$655,2,1)," ",VLOOKUP(FY15,'Time Breakdown'!$A$9:$E$655,2,1)))</f>
        <v xml:space="preserve"> </v>
      </c>
      <c r="GA15" s="21"/>
      <c r="GB15" s="76">
        <f t="shared" ca="1" si="58"/>
        <v>42392.416676666646</v>
      </c>
      <c r="GC15" s="20" t="str">
        <f ca="1">IF(GB15&lt;'Time Breakdown'!$A$9,"",IF(VLOOKUP(GB15,'Time Breakdown'!$A$9:$E$655,2,1)=VLOOKUP(GB14,'Time Breakdown'!$A$9:$E$655,2,1)," ",VLOOKUP(GB15,'Time Breakdown'!$A$9:$E$655,2,1)))</f>
        <v xml:space="preserve"> </v>
      </c>
      <c r="GD15" s="21"/>
      <c r="GE15" s="76">
        <f t="shared" ca="1" si="59"/>
        <v>42393.416676666646</v>
      </c>
      <c r="GF15" s="20" t="str">
        <f ca="1">IF(GE15&lt;'Time Breakdown'!$A$9,"",IF(VLOOKUP(GE15,'Time Breakdown'!$A$9:$E$655,2,1)=VLOOKUP(GE14,'Time Breakdown'!$A$9:$E$655,2,1)," ",VLOOKUP(GE15,'Time Breakdown'!$A$9:$E$655,2,1)))</f>
        <v xml:space="preserve"> </v>
      </c>
      <c r="GG15" s="21"/>
      <c r="GH15" s="76">
        <f t="shared" ca="1" si="60"/>
        <v>42394.416676666646</v>
      </c>
      <c r="GI15" s="20" t="str">
        <f ca="1">IF(GH15&lt;'Time Breakdown'!$A$9,"",IF(VLOOKUP(GH15,'Time Breakdown'!$A$9:$E$655,2,1)=VLOOKUP(GH14,'Time Breakdown'!$A$9:$E$655,2,1)," ",VLOOKUP(GH15,'Time Breakdown'!$A$9:$E$655,2,1)))</f>
        <v xml:space="preserve"> </v>
      </c>
      <c r="GJ15" s="21"/>
      <c r="GK15" s="76">
        <f t="shared" ca="1" si="61"/>
        <v>42395.416676666646</v>
      </c>
      <c r="GL15" s="20" t="str">
        <f ca="1">IF(GK15&lt;'Time Breakdown'!$A$9,"",IF(VLOOKUP(GK15,'Time Breakdown'!$A$9:$E$655,2,1)=VLOOKUP(GK14,'Time Breakdown'!$A$9:$E$655,2,1)," ",VLOOKUP(GK15,'Time Breakdown'!$A$9:$E$655,2,1)))</f>
        <v xml:space="preserve"> </v>
      </c>
      <c r="GM15" s="21"/>
      <c r="GN15" s="76">
        <f t="shared" ca="1" si="62"/>
        <v>42396.416676666646</v>
      </c>
      <c r="GO15" s="20" t="str">
        <f ca="1">IF(GN15&lt;'Time Breakdown'!$A$9,"",IF(VLOOKUP(GN15,'Time Breakdown'!$A$9:$E$655,2,1)=VLOOKUP(GN14,'Time Breakdown'!$A$9:$E$655,2,1)," ",VLOOKUP(GN15,'Time Breakdown'!$A$9:$E$655,2,1)))</f>
        <v xml:space="preserve"> </v>
      </c>
      <c r="GP15" s="21"/>
      <c r="GQ15" s="76">
        <f t="shared" ca="1" si="63"/>
        <v>42397.416676666646</v>
      </c>
      <c r="GR15" s="20" t="str">
        <f ca="1">IF(GQ15&lt;'Time Breakdown'!$A$9,"",IF(VLOOKUP(GQ15,'Time Breakdown'!$A$9:$E$655,2,1)=VLOOKUP(GQ14,'Time Breakdown'!$A$9:$E$655,2,1)," ",VLOOKUP(GQ15,'Time Breakdown'!$A$9:$E$655,2,1)))</f>
        <v xml:space="preserve"> </v>
      </c>
      <c r="GS15" s="21"/>
      <c r="GT15" s="76">
        <f t="shared" ca="1" si="64"/>
        <v>42398.416676666646</v>
      </c>
      <c r="GU15" s="20" t="str">
        <f ca="1">IF(GT15&lt;'Time Breakdown'!$A$9,"",IF(VLOOKUP(GT15,'Time Breakdown'!$A$9:$E$655,2,1)=VLOOKUP(GT14,'Time Breakdown'!$A$9:$E$655,2,1)," ",VLOOKUP(GT15,'Time Breakdown'!$A$9:$E$655,2,1)))</f>
        <v xml:space="preserve"> </v>
      </c>
      <c r="GV15" s="21"/>
      <c r="GW15" s="76">
        <f t="shared" ca="1" si="65"/>
        <v>42399.416676666646</v>
      </c>
      <c r="GX15" s="20" t="str">
        <f ca="1">IF(GW15&lt;'Time Breakdown'!$A$9,"",IF(VLOOKUP(GW15,'Time Breakdown'!$A$9:$E$655,2,1)=VLOOKUP(GW14,'Time Breakdown'!$A$9:$E$655,2,1)," ",VLOOKUP(GW15,'Time Breakdown'!$A$9:$E$655,2,1)))</f>
        <v xml:space="preserve"> </v>
      </c>
      <c r="GY15" s="21"/>
      <c r="GZ15" s="76">
        <f t="shared" ca="1" si="66"/>
        <v>42400.416676666646</v>
      </c>
      <c r="HA15" s="20" t="str">
        <f ca="1">IF(GZ15&lt;'Time Breakdown'!$A$9,"",IF(VLOOKUP(GZ15,'Time Breakdown'!$A$9:$E$655,2,1)=VLOOKUP(GZ14,'Time Breakdown'!$A$9:$E$655,2,1)," ",VLOOKUP(GZ15,'Time Breakdown'!$A$9:$E$655,2,1)))</f>
        <v xml:space="preserve"> </v>
      </c>
      <c r="HB15" s="21"/>
      <c r="HC15" s="76">
        <f t="shared" ca="1" si="67"/>
        <v>42401.416676666646</v>
      </c>
      <c r="HD15" s="20" t="str">
        <f ca="1">IF(HC15&lt;'Time Breakdown'!$A$9,"",IF(VLOOKUP(HC15,'Time Breakdown'!$A$9:$E$655,2,1)=VLOOKUP(HC14,'Time Breakdown'!$A$9:$E$655,2,1)," ",VLOOKUP(HC15,'Time Breakdown'!$A$9:$E$655,2,1)))</f>
        <v xml:space="preserve"> </v>
      </c>
      <c r="HE15" s="21"/>
      <c r="HF15" s="76">
        <f t="shared" ca="1" si="68"/>
        <v>42402.416676666646</v>
      </c>
      <c r="HG15" s="20" t="str">
        <f ca="1">IF(HF15&lt;'Time Breakdown'!$A$9,"",IF(VLOOKUP(HF15,'Time Breakdown'!$A$9:$E$655,2,1)=VLOOKUP(HF14,'Time Breakdown'!$A$9:$E$655,2,1)," ",VLOOKUP(HF15,'Time Breakdown'!$A$9:$E$655,2,1)))</f>
        <v xml:space="preserve"> </v>
      </c>
      <c r="HH15" s="21"/>
      <c r="HI15" s="76">
        <f t="shared" ca="1" si="69"/>
        <v>42403.416676666646</v>
      </c>
      <c r="HJ15" s="20" t="str">
        <f ca="1">IF(HI15&lt;'Time Breakdown'!$A$9,"",IF(VLOOKUP(HI15,'Time Breakdown'!$A$9:$E$655,2,1)=VLOOKUP(HI14,'Time Breakdown'!$A$9:$E$655,2,1)," ",VLOOKUP(HI15,'Time Breakdown'!$A$9:$E$655,2,1)))</f>
        <v xml:space="preserve"> </v>
      </c>
      <c r="HK15" s="21"/>
      <c r="HL15" s="76">
        <f t="shared" ca="1" si="70"/>
        <v>42404.416676666646</v>
      </c>
      <c r="HM15" s="20" t="str">
        <f ca="1">IF(HL15&lt;'Time Breakdown'!$A$9,"",IF(VLOOKUP(HL15,'Time Breakdown'!$A$9:$E$655,2,1)=VLOOKUP(HL14,'Time Breakdown'!$A$9:$E$655,2,1)," ",VLOOKUP(HL15,'Time Breakdown'!$A$9:$E$655,2,1)))</f>
        <v xml:space="preserve"> </v>
      </c>
      <c r="HN15" s="21"/>
      <c r="HO15" s="76">
        <f t="shared" ca="1" si="71"/>
        <v>42405.416676666646</v>
      </c>
      <c r="HP15" s="20" t="str">
        <f ca="1">IF(HO15&lt;'Time Breakdown'!$A$9,"",IF(VLOOKUP(HO15,'Time Breakdown'!$A$9:$E$655,2,1)=VLOOKUP(HO14,'Time Breakdown'!$A$9:$E$655,2,1)," ",VLOOKUP(HO15,'Time Breakdown'!$A$9:$E$655,2,1)))</f>
        <v xml:space="preserve"> </v>
      </c>
      <c r="HQ15" s="21"/>
      <c r="HR15" s="76">
        <f t="shared" ca="1" si="72"/>
        <v>42406.416676666646</v>
      </c>
      <c r="HS15" s="20" t="str">
        <f ca="1">IF(HR15&lt;'Time Breakdown'!$A$9,"",IF(VLOOKUP(HR15,'Time Breakdown'!$A$9:$E$655,2,1)=VLOOKUP(HR14,'Time Breakdown'!$A$9:$E$655,2,1)," ",VLOOKUP(HR15,'Time Breakdown'!$A$9:$E$655,2,1)))</f>
        <v xml:space="preserve"> </v>
      </c>
      <c r="HT15" s="21"/>
      <c r="HU15" s="76">
        <f t="shared" ca="1" si="73"/>
        <v>42407.416676666646</v>
      </c>
      <c r="HV15" s="20" t="str">
        <f ca="1">IF(HU15&lt;'Time Breakdown'!$A$9,"",IF(VLOOKUP(HU15,'Time Breakdown'!$A$9:$E$655,2,1)=VLOOKUP(HU14,'Time Breakdown'!$A$9:$E$655,2,1)," ",VLOOKUP(HU15,'Time Breakdown'!$A$9:$E$655,2,1)))</f>
        <v xml:space="preserve"> </v>
      </c>
      <c r="HW15" s="21"/>
      <c r="HX15" s="76">
        <f t="shared" ca="1" si="74"/>
        <v>42408.416676666646</v>
      </c>
      <c r="HY15" s="20" t="str">
        <f ca="1">IF(HX15&lt;'Time Breakdown'!$A$9,"",IF(VLOOKUP(HX15,'Time Breakdown'!$A$9:$E$655,2,1)=VLOOKUP(HX14,'Time Breakdown'!$A$9:$E$655,2,1)," ",VLOOKUP(HX15,'Time Breakdown'!$A$9:$E$655,2,1)))</f>
        <v xml:space="preserve"> </v>
      </c>
      <c r="HZ15" s="21"/>
      <c r="IA15" s="76">
        <f t="shared" ca="1" si="75"/>
        <v>42409.416676666646</v>
      </c>
      <c r="IB15" s="20" t="str">
        <f ca="1">IF(IA15&lt;'Time Breakdown'!$A$9,"",IF(VLOOKUP(IA15,'Time Breakdown'!$A$9:$E$655,2,1)=VLOOKUP(IA14,'Time Breakdown'!$A$9:$E$655,2,1)," ",VLOOKUP(IA15,'Time Breakdown'!$A$9:$E$655,2,1)))</f>
        <v xml:space="preserve"> </v>
      </c>
      <c r="IC15" s="21"/>
      <c r="ID15" s="76">
        <f t="shared" ca="1" si="76"/>
        <v>42410.416676666646</v>
      </c>
      <c r="IE15" s="20" t="str">
        <f ca="1">IF(ID15&lt;'Time Breakdown'!$A$9,"",IF(VLOOKUP(ID15,'Time Breakdown'!$A$9:$E$655,2,1)=VLOOKUP(ID14,'Time Breakdown'!$A$9:$E$655,2,1)," ",VLOOKUP(ID15,'Time Breakdown'!$A$9:$E$655,2,1)))</f>
        <v xml:space="preserve"> </v>
      </c>
      <c r="IF15" s="21"/>
      <c r="IG15" s="76">
        <f t="shared" ca="1" si="77"/>
        <v>42411.416676666646</v>
      </c>
      <c r="IH15" s="20" t="str">
        <f ca="1">IF(IG15&lt;'Time Breakdown'!$A$9,"",IF(VLOOKUP(IG15,'Time Breakdown'!$A$9:$E$655,2,1)=VLOOKUP(IG14,'Time Breakdown'!$A$9:$E$655,2,1)," ",VLOOKUP(IG15,'Time Breakdown'!$A$9:$E$655,2,1)))</f>
        <v xml:space="preserve"> </v>
      </c>
      <c r="II15" s="21"/>
      <c r="IJ15" s="76">
        <f t="shared" ca="1" si="78"/>
        <v>42412.416676666646</v>
      </c>
      <c r="IK15" s="20" t="str">
        <f ca="1">IF(IJ15&lt;'Time Breakdown'!$A$9,"",IF(VLOOKUP(IJ15,'Time Breakdown'!$A$9:$E$655,2,1)=VLOOKUP(IJ14,'Time Breakdown'!$A$9:$E$655,2,1)," ",VLOOKUP(IJ15,'Time Breakdown'!$A$9:$E$655,2,1)))</f>
        <v xml:space="preserve"> </v>
      </c>
      <c r="IL15" s="21"/>
      <c r="IM15" s="76">
        <f t="shared" ca="1" si="79"/>
        <v>42413.416676666646</v>
      </c>
      <c r="IN15" s="20" t="str">
        <f ca="1">IF(IM15&lt;'Time Breakdown'!$A$9,"",IF(VLOOKUP(IM15,'Time Breakdown'!$A$9:$E$655,2,1)=VLOOKUP(IM14,'Time Breakdown'!$A$9:$E$655,2,1)," ",VLOOKUP(IM15,'Time Breakdown'!$A$9:$E$655,2,1)))</f>
        <v xml:space="preserve"> </v>
      </c>
      <c r="IO15" s="21"/>
      <c r="IP15" s="76">
        <f t="shared" ca="1" si="80"/>
        <v>42414.416676666646</v>
      </c>
      <c r="IQ15" s="20" t="str">
        <f ca="1">IF(IP15&lt;'Time Breakdown'!$A$9,"",IF(VLOOKUP(IP15,'Time Breakdown'!$A$9:$E$655,2,1)=VLOOKUP(IP14,'Time Breakdown'!$A$9:$E$655,2,1)," ",VLOOKUP(IP15,'Time Breakdown'!$A$9:$E$655,2,1)))</f>
        <v xml:space="preserve"> </v>
      </c>
      <c r="IR15" s="21"/>
      <c r="IS15" s="76">
        <f t="shared" ca="1" si="81"/>
        <v>42415.416676666646</v>
      </c>
      <c r="IT15" s="20" t="str">
        <f ca="1">IF(IS15&lt;'Time Breakdown'!$A$9,"",IF(VLOOKUP(IS15,'Time Breakdown'!$A$9:$E$655,2,1)=VLOOKUP(IS14,'Time Breakdown'!$A$9:$E$655,2,1)," ",VLOOKUP(IS15,'Time Breakdown'!$A$9:$E$655,2,1)))</f>
        <v xml:space="preserve"> </v>
      </c>
      <c r="IU15" s="21"/>
    </row>
    <row r="16" spans="1:255" ht="15" customHeight="1">
      <c r="A16" s="76">
        <f t="shared" ca="1" si="82"/>
        <v>42331.45834333331</v>
      </c>
      <c r="B16" s="20" t="str">
        <f ca="1">IF(A16&lt;'Time Breakdown'!$A$9,"",IF(VLOOKUP(A16,'Time Breakdown'!$A$9:$E$655,2,1)=VLOOKUP(A15,'Time Breakdown'!$A$9:$E$655,2,1)," ",VLOOKUP(A16,'Time Breakdown'!$A$9:$E$655,2,1)))</f>
        <v xml:space="preserve"> </v>
      </c>
      <c r="C16" s="21"/>
      <c r="D16" s="76">
        <f t="shared" ca="1" si="83"/>
        <v>42332.45834333331</v>
      </c>
      <c r="E16" s="20" t="str">
        <f ca="1">IF(D16&lt;'Time Breakdown'!$A$9,"",IF(VLOOKUP(D16,'Time Breakdown'!$A$9:$E$655,2,1)=VLOOKUP(D15,'Time Breakdown'!$A$9:$E$655,2,1)," ",VLOOKUP(D16,'Time Breakdown'!$A$9:$E$655,2,1)))</f>
        <v xml:space="preserve"> </v>
      </c>
      <c r="F16" s="21"/>
      <c r="G16" s="76">
        <f t="shared" ca="1" si="84"/>
        <v>42333.45834333331</v>
      </c>
      <c r="H16" s="20" t="str">
        <f ca="1">IF(G16&lt;'Time Breakdown'!$A$9,"",IF(VLOOKUP(G16,'Time Breakdown'!$A$9:$E$655,2,1)=VLOOKUP(G15,'Time Breakdown'!$A$9:$E$655,2,1)," ",VLOOKUP(G16,'Time Breakdown'!$A$9:$E$655,2,1)))</f>
        <v xml:space="preserve"> </v>
      </c>
      <c r="I16" s="21"/>
      <c r="J16" s="76">
        <f t="shared" ca="1" si="0"/>
        <v>42334.45834333331</v>
      </c>
      <c r="K16" s="20" t="str">
        <f ca="1">IF(J16&lt;'Time Breakdown'!$A$9,"",IF(VLOOKUP(J16,'Time Breakdown'!$A$9:$E$655,2,1)=VLOOKUP(J15,'Time Breakdown'!$A$9:$E$655,2,1)," ",VLOOKUP(J16,'Time Breakdown'!$A$9:$E$655,2,1)))</f>
        <v xml:space="preserve"> </v>
      </c>
      <c r="L16" s="21"/>
      <c r="M16" s="76">
        <f t="shared" ca="1" si="1"/>
        <v>42335.45834333331</v>
      </c>
      <c r="N16" s="20" t="str">
        <f ca="1">IF(M16&lt;'Time Breakdown'!$A$9,"",IF(VLOOKUP(M16,'Time Breakdown'!$A$9:$E$655,2,1)=VLOOKUP(M15,'Time Breakdown'!$A$9:$E$655,2,1)," ",VLOOKUP(M16,'Time Breakdown'!$A$9:$E$655,2,1)))</f>
        <v xml:space="preserve"> </v>
      </c>
      <c r="O16" s="21"/>
      <c r="P16" s="76">
        <f t="shared" ca="1" si="2"/>
        <v>42336.45834333331</v>
      </c>
      <c r="Q16" s="20" t="str">
        <f ca="1">IF(P16&lt;'Time Breakdown'!$A$9,"",IF(VLOOKUP(P16,'Time Breakdown'!$A$9:$E$655,2,1)=VLOOKUP(P15,'Time Breakdown'!$A$9:$E$655,2,1)," ",VLOOKUP(P16,'Time Breakdown'!$A$9:$E$655,2,1)))</f>
        <v xml:space="preserve"> </v>
      </c>
      <c r="R16" s="21"/>
      <c r="S16" s="76">
        <f t="shared" ca="1" si="3"/>
        <v>42337.45834333331</v>
      </c>
      <c r="T16" s="20" t="str">
        <f ca="1">IF(S16&lt;'Time Breakdown'!$A$9,"",IF(VLOOKUP(S16,'Time Breakdown'!$A$9:$E$655,2,1)=VLOOKUP(S15,'Time Breakdown'!$A$9:$E$655,2,1)," ",VLOOKUP(S16,'Time Breakdown'!$A$9:$E$655,2,1)))</f>
        <v xml:space="preserve"> </v>
      </c>
      <c r="U16" s="21"/>
      <c r="V16" s="76">
        <f t="shared" ca="1" si="4"/>
        <v>42338.45834333331</v>
      </c>
      <c r="W16" s="20" t="str">
        <f ca="1">IF(V16&lt;'Time Breakdown'!$A$9,"",IF(VLOOKUP(V16,'Time Breakdown'!$A$9:$E$655,2,1)=VLOOKUP(V15,'Time Breakdown'!$A$9:$E$655,2,1)," ",VLOOKUP(V16,'Time Breakdown'!$A$9:$E$655,2,1)))</f>
        <v xml:space="preserve"> </v>
      </c>
      <c r="X16" s="21"/>
      <c r="Y16" s="76">
        <f t="shared" ca="1" si="5"/>
        <v>42339.45834333331</v>
      </c>
      <c r="Z16" s="20" t="str">
        <f ca="1">IF(Y16&lt;'Time Breakdown'!$A$9,"",IF(VLOOKUP(Y16,'Time Breakdown'!$A$9:$E$655,2,1)=VLOOKUP(Y15,'Time Breakdown'!$A$9:$E$655,2,1)," ",VLOOKUP(Y16,'Time Breakdown'!$A$9:$E$655,2,1)))</f>
        <v xml:space="preserve"> </v>
      </c>
      <c r="AA16" s="21"/>
      <c r="AB16" s="76">
        <f t="shared" ca="1" si="6"/>
        <v>42340.45834333331</v>
      </c>
      <c r="AC16" s="20" t="str">
        <f ca="1">IF(AB16&lt;'Time Breakdown'!$A$9,"",IF(VLOOKUP(AB16,'Time Breakdown'!$A$9:$E$655,2,1)=VLOOKUP(AB15,'Time Breakdown'!$A$9:$E$655,2,1)," ",VLOOKUP(AB16,'Time Breakdown'!$A$9:$E$655,2,1)))</f>
        <v xml:space="preserve"> </v>
      </c>
      <c r="AD16" s="21"/>
      <c r="AE16" s="76">
        <f t="shared" ca="1" si="7"/>
        <v>42341.45834333331</v>
      </c>
      <c r="AF16" s="20" t="str">
        <f ca="1">IF(AE16&lt;'Time Breakdown'!$A$9,"",IF(VLOOKUP(AE16,'Time Breakdown'!$A$9:$E$655,2,1)=VLOOKUP(AE15,'Time Breakdown'!$A$9:$E$655,2,1)," ",VLOOKUP(AE16,'Time Breakdown'!$A$9:$E$655,2,1)))</f>
        <v xml:space="preserve"> </v>
      </c>
      <c r="AG16" s="21"/>
      <c r="AH16" s="76">
        <f t="shared" ca="1" si="8"/>
        <v>42342.45834333331</v>
      </c>
      <c r="AI16" s="20" t="str">
        <f ca="1">IF(AH16&lt;'Time Breakdown'!$A$9,"",IF(VLOOKUP(AH16,'Time Breakdown'!$A$9:$E$655,2,1)=VLOOKUP(AH15,'Time Breakdown'!$A$9:$E$655,2,1)," ",VLOOKUP(AH16,'Time Breakdown'!$A$9:$E$655,2,1)))</f>
        <v xml:space="preserve"> </v>
      </c>
      <c r="AJ16" s="21"/>
      <c r="AK16" s="76">
        <f t="shared" ca="1" si="9"/>
        <v>42343.45834333331</v>
      </c>
      <c r="AL16" s="20" t="str">
        <f ca="1">IF(AK16&lt;'Time Breakdown'!$A$9,"",IF(VLOOKUP(AK16,'Time Breakdown'!$A$9:$E$655,2,1)=VLOOKUP(AK15,'Time Breakdown'!$A$9:$E$655,2,1)," ",VLOOKUP(AK16,'Time Breakdown'!$A$9:$E$655,2,1)))</f>
        <v xml:space="preserve"> </v>
      </c>
      <c r="AM16" s="21"/>
      <c r="AN16" s="76">
        <f t="shared" ca="1" si="10"/>
        <v>42344.45834333331</v>
      </c>
      <c r="AO16" s="20" t="str">
        <f ca="1">IF(AN16&lt;'Time Breakdown'!$A$9,"",IF(VLOOKUP(AN16,'Time Breakdown'!$A$9:$E$655,2,1)=VLOOKUP(AN15,'Time Breakdown'!$A$9:$E$655,2,1)," ",VLOOKUP(AN16,'Time Breakdown'!$A$9:$E$655,2,1)))</f>
        <v xml:space="preserve"> </v>
      </c>
      <c r="AP16" s="21"/>
      <c r="AQ16" s="76">
        <f t="shared" ca="1" si="11"/>
        <v>42345.45834333331</v>
      </c>
      <c r="AR16" s="20" t="str">
        <f ca="1">IF(AQ16&lt;'Time Breakdown'!$A$9,"",IF(VLOOKUP(AQ16,'Time Breakdown'!$A$9:$E$655,2,1)=VLOOKUP(AQ15,'Time Breakdown'!$A$9:$E$655,2,1)," ",VLOOKUP(AQ16,'Time Breakdown'!$A$9:$E$655,2,1)))</f>
        <v xml:space="preserve"> </v>
      </c>
      <c r="AS16" s="21"/>
      <c r="AT16" s="76">
        <f t="shared" ca="1" si="12"/>
        <v>42346.45834333331</v>
      </c>
      <c r="AU16" s="20" t="str">
        <f ca="1">IF(AT16&lt;'Time Breakdown'!$A$9,"",IF(VLOOKUP(AT16,'Time Breakdown'!$A$9:$E$655,2,1)=VLOOKUP(AT15,'Time Breakdown'!$A$9:$E$655,2,1)," ",VLOOKUP(AT16,'Time Breakdown'!$A$9:$E$655,2,1)))</f>
        <v xml:space="preserve"> </v>
      </c>
      <c r="AV16" s="21"/>
      <c r="AW16" s="76">
        <f t="shared" ca="1" si="13"/>
        <v>42347.45834333331</v>
      </c>
      <c r="AX16" s="20" t="str">
        <f ca="1">IF(AW16&lt;'Time Breakdown'!$A$9,"",IF(VLOOKUP(AW16,'Time Breakdown'!$A$9:$E$655,2,1)=VLOOKUP(AW15,'Time Breakdown'!$A$9:$E$655,2,1)," ",VLOOKUP(AW16,'Time Breakdown'!$A$9:$E$655,2,1)))</f>
        <v xml:space="preserve"> </v>
      </c>
      <c r="AY16" s="21"/>
      <c r="AZ16" s="76">
        <f t="shared" ca="1" si="14"/>
        <v>42348.45834333331</v>
      </c>
      <c r="BA16" s="20" t="str">
        <f ca="1">IF(AZ16&lt;'Time Breakdown'!$A$9,"",IF(VLOOKUP(AZ16,'Time Breakdown'!$A$9:$E$655,2,1)=VLOOKUP(AZ15,'Time Breakdown'!$A$9:$E$655,2,1)," ",VLOOKUP(AZ16,'Time Breakdown'!$A$9:$E$655,2,1)))</f>
        <v xml:space="preserve"> </v>
      </c>
      <c r="BB16" s="21"/>
      <c r="BC16" s="76">
        <f t="shared" ca="1" si="15"/>
        <v>42349.45834333331</v>
      </c>
      <c r="BD16" s="20" t="str">
        <f ca="1">IF(BC16&lt;'Time Breakdown'!$A$9,"",IF(VLOOKUP(BC16,'Time Breakdown'!$A$9:$E$655,2,1)=VLOOKUP(BC15,'Time Breakdown'!$A$9:$E$655,2,1)," ",VLOOKUP(BC16,'Time Breakdown'!$A$9:$E$655,2,1)))</f>
        <v xml:space="preserve"> </v>
      </c>
      <c r="BE16" s="21"/>
      <c r="BF16" s="76">
        <f t="shared" ca="1" si="16"/>
        <v>42350.45834333331</v>
      </c>
      <c r="BG16" s="20" t="str">
        <f ca="1">IF(BF16&lt;'Time Breakdown'!$A$9,"",IF(VLOOKUP(BF16,'Time Breakdown'!$A$9:$E$655,2,1)=VLOOKUP(BF15,'Time Breakdown'!$A$9:$E$655,2,1)," ",VLOOKUP(BF16,'Time Breakdown'!$A$9:$E$655,2,1)))</f>
        <v xml:space="preserve"> </v>
      </c>
      <c r="BH16" s="21"/>
      <c r="BI16" s="76">
        <f t="shared" ca="1" si="17"/>
        <v>42351.45834333331</v>
      </c>
      <c r="BJ16" s="20" t="str">
        <f ca="1">IF(BI16&lt;'Time Breakdown'!$A$9,"",IF(VLOOKUP(BI16,'Time Breakdown'!$A$9:$E$655,2,1)=VLOOKUP(BI15,'Time Breakdown'!$A$9:$E$655,2,1)," ",VLOOKUP(BI16,'Time Breakdown'!$A$9:$E$655,2,1)))</f>
        <v xml:space="preserve"> </v>
      </c>
      <c r="BK16" s="21"/>
      <c r="BL16" s="76">
        <f t="shared" ca="1" si="18"/>
        <v>42352.45834333331</v>
      </c>
      <c r="BM16" s="20" t="str">
        <f ca="1">IF(BL16&lt;'Time Breakdown'!$A$9,"",IF(VLOOKUP(BL16,'Time Breakdown'!$A$9:$E$655,2,1)=VLOOKUP(BL15,'Time Breakdown'!$A$9:$E$655,2,1)," ",VLOOKUP(BL16,'Time Breakdown'!$A$9:$E$655,2,1)))</f>
        <v xml:space="preserve"> </v>
      </c>
      <c r="BN16" s="21"/>
      <c r="BO16" s="76">
        <f t="shared" ca="1" si="19"/>
        <v>42353.45834333331</v>
      </c>
      <c r="BP16" s="20" t="str">
        <f ca="1">IF(BO16&lt;'Time Breakdown'!$A$9,"",IF(VLOOKUP(BO16,'Time Breakdown'!$A$9:$E$655,2,1)=VLOOKUP(BO15,'Time Breakdown'!$A$9:$E$655,2,1)," ",VLOOKUP(BO16,'Time Breakdown'!$A$9:$E$655,2,1)))</f>
        <v xml:space="preserve"> </v>
      </c>
      <c r="BQ16" s="21"/>
      <c r="BR16" s="76">
        <f t="shared" ca="1" si="20"/>
        <v>42354.45834333331</v>
      </c>
      <c r="BS16" s="20" t="str">
        <f ca="1">IF(BR16&lt;'Time Breakdown'!$A$9,"",IF(VLOOKUP(BR16,'Time Breakdown'!$A$9:$E$655,2,1)=VLOOKUP(BR15,'Time Breakdown'!$A$9:$E$655,2,1)," ",VLOOKUP(BR16,'Time Breakdown'!$A$9:$E$655,2,1)))</f>
        <v xml:space="preserve"> </v>
      </c>
      <c r="BT16" s="21"/>
      <c r="BU16" s="76">
        <f t="shared" ca="1" si="21"/>
        <v>42355.45834333331</v>
      </c>
      <c r="BV16" s="20" t="str">
        <f ca="1">IF(BU16&lt;'Time Breakdown'!$A$9,"",IF(VLOOKUP(BU16,'Time Breakdown'!$A$9:$E$655,2,1)=VLOOKUP(BU15,'Time Breakdown'!$A$9:$E$655,2,1)," ",VLOOKUP(BU16,'Time Breakdown'!$A$9:$E$655,2,1)))</f>
        <v xml:space="preserve"> </v>
      </c>
      <c r="BW16" s="21"/>
      <c r="BX16" s="76">
        <f t="shared" ca="1" si="22"/>
        <v>42356.45834333331</v>
      </c>
      <c r="BY16" s="20" t="str">
        <f ca="1">IF(BX16&lt;'Time Breakdown'!$A$9,"",IF(VLOOKUP(BX16,'Time Breakdown'!$A$9:$E$655,2,1)=VLOOKUP(BX15,'Time Breakdown'!$A$9:$E$655,2,1)," ",VLOOKUP(BX16,'Time Breakdown'!$A$9:$E$655,2,1)))</f>
        <v xml:space="preserve"> </v>
      </c>
      <c r="BZ16" s="21"/>
      <c r="CA16" s="76">
        <f t="shared" ca="1" si="23"/>
        <v>42357.45834333331</v>
      </c>
      <c r="CB16" s="20" t="str">
        <f ca="1">IF(CA16&lt;'Time Breakdown'!$A$9,"",IF(VLOOKUP(CA16,'Time Breakdown'!$A$9:$E$655,2,1)=VLOOKUP(CA15,'Time Breakdown'!$A$9:$E$655,2,1)," ",VLOOKUP(CA16,'Time Breakdown'!$A$9:$E$655,2,1)))</f>
        <v xml:space="preserve"> </v>
      </c>
      <c r="CC16" s="21"/>
      <c r="CD16" s="76">
        <f t="shared" ca="1" si="24"/>
        <v>42358.45834333331</v>
      </c>
      <c r="CE16" s="20" t="str">
        <f ca="1">IF(CD16&lt;'Time Breakdown'!$A$9,"",IF(VLOOKUP(CD16,'Time Breakdown'!$A$9:$E$655,2,1)=VLOOKUP(CD15,'Time Breakdown'!$A$9:$E$655,2,1)," ",VLOOKUP(CD16,'Time Breakdown'!$A$9:$E$655,2,1)))</f>
        <v xml:space="preserve"> </v>
      </c>
      <c r="CF16" s="21"/>
      <c r="CG16" s="76">
        <f t="shared" ca="1" si="25"/>
        <v>42359.45834333331</v>
      </c>
      <c r="CH16" s="20" t="str">
        <f ca="1">IF(CG16&lt;'Time Breakdown'!$A$9,"",IF(VLOOKUP(CG16,'Time Breakdown'!$A$9:$E$655,2,1)=VLOOKUP(CG15,'Time Breakdown'!$A$9:$E$655,2,1)," ",VLOOKUP(CG16,'Time Breakdown'!$A$9:$E$655,2,1)))</f>
        <v xml:space="preserve"> </v>
      </c>
      <c r="CI16" s="21"/>
      <c r="CJ16" s="76">
        <f t="shared" ca="1" si="26"/>
        <v>42360.45834333331</v>
      </c>
      <c r="CK16" s="20" t="str">
        <f ca="1">IF(CJ16&lt;'Time Breakdown'!$A$9,"",IF(VLOOKUP(CJ16,'Time Breakdown'!$A$9:$E$655,2,1)=VLOOKUP(CJ15,'Time Breakdown'!$A$9:$E$655,2,1)," ",VLOOKUP(CJ16,'Time Breakdown'!$A$9:$E$655,2,1)))</f>
        <v xml:space="preserve"> </v>
      </c>
      <c r="CL16" s="21"/>
      <c r="CM16" s="76">
        <f t="shared" ca="1" si="27"/>
        <v>42361.45834333331</v>
      </c>
      <c r="CN16" s="20" t="str">
        <f ca="1">IF(CM16&lt;'Time Breakdown'!$A$9,"",IF(VLOOKUP(CM16,'Time Breakdown'!$A$9:$E$655,2,1)=VLOOKUP(CM15,'Time Breakdown'!$A$9:$E$655,2,1)," ",VLOOKUP(CM16,'Time Breakdown'!$A$9:$E$655,2,1)))</f>
        <v xml:space="preserve"> </v>
      </c>
      <c r="CO16" s="21"/>
      <c r="CP16" s="76">
        <f t="shared" ca="1" si="28"/>
        <v>42362.45834333331</v>
      </c>
      <c r="CQ16" s="20" t="str">
        <f ca="1">IF(CP16&lt;'Time Breakdown'!$A$9,"",IF(VLOOKUP(CP16,'Time Breakdown'!$A$9:$E$655,2,1)=VLOOKUP(CP15,'Time Breakdown'!$A$9:$E$655,2,1)," ",VLOOKUP(CP16,'Time Breakdown'!$A$9:$E$655,2,1)))</f>
        <v xml:space="preserve"> </v>
      </c>
      <c r="CR16" s="21"/>
      <c r="CS16" s="76">
        <f t="shared" ca="1" si="29"/>
        <v>42363.45834333331</v>
      </c>
      <c r="CT16" s="20" t="str">
        <f ca="1">IF(CS16&lt;'Time Breakdown'!$A$9,"",IF(VLOOKUP(CS16,'Time Breakdown'!$A$9:$E$655,2,1)=VLOOKUP(CS15,'Time Breakdown'!$A$9:$E$655,2,1)," ",VLOOKUP(CS16,'Time Breakdown'!$A$9:$E$655,2,1)))</f>
        <v xml:space="preserve"> </v>
      </c>
      <c r="CU16" s="21"/>
      <c r="CV16" s="76">
        <f t="shared" ca="1" si="30"/>
        <v>42364.45834333331</v>
      </c>
      <c r="CW16" s="20" t="str">
        <f ca="1">IF(CV16&lt;'Time Breakdown'!$A$9,"",IF(VLOOKUP(CV16,'Time Breakdown'!$A$9:$E$655,2,1)=VLOOKUP(CV15,'Time Breakdown'!$A$9:$E$655,2,1)," ",VLOOKUP(CV16,'Time Breakdown'!$A$9:$E$655,2,1)))</f>
        <v xml:space="preserve"> </v>
      </c>
      <c r="CX16" s="21"/>
      <c r="CY16" s="76">
        <f t="shared" ca="1" si="31"/>
        <v>42365.45834333331</v>
      </c>
      <c r="CZ16" s="20" t="str">
        <f ca="1">IF(CY16&lt;'Time Breakdown'!$A$9,"",IF(VLOOKUP(CY16,'Time Breakdown'!$A$9:$E$655,2,1)=VLOOKUP(CY15,'Time Breakdown'!$A$9:$E$655,2,1)," ",VLOOKUP(CY16,'Time Breakdown'!$A$9:$E$655,2,1)))</f>
        <v xml:space="preserve"> </v>
      </c>
      <c r="DA16" s="21"/>
      <c r="DB16" s="76">
        <f t="shared" ca="1" si="32"/>
        <v>42366.45834333331</v>
      </c>
      <c r="DC16" s="20" t="str">
        <f ca="1">IF(DB16&lt;'Time Breakdown'!$A$9,"",IF(VLOOKUP(DB16,'Time Breakdown'!$A$9:$E$655,2,1)=VLOOKUP(DB15,'Time Breakdown'!$A$9:$E$655,2,1)," ",VLOOKUP(DB16,'Time Breakdown'!$A$9:$E$655,2,1)))</f>
        <v xml:space="preserve"> </v>
      </c>
      <c r="DD16" s="21"/>
      <c r="DE16" s="76">
        <f t="shared" ca="1" si="33"/>
        <v>42367.45834333331</v>
      </c>
      <c r="DF16" s="20" t="str">
        <f ca="1">IF(DE16&lt;'Time Breakdown'!$A$9,"",IF(VLOOKUP(DE16,'Time Breakdown'!$A$9:$E$655,2,1)=VLOOKUP(DE15,'Time Breakdown'!$A$9:$E$655,2,1)," ",VLOOKUP(DE16,'Time Breakdown'!$A$9:$E$655,2,1)))</f>
        <v xml:space="preserve"> </v>
      </c>
      <c r="DG16" s="21"/>
      <c r="DH16" s="76">
        <f t="shared" ca="1" si="34"/>
        <v>42368.45834333331</v>
      </c>
      <c r="DI16" s="20" t="str">
        <f ca="1">IF(DH16&lt;'Time Breakdown'!$A$9,"",IF(VLOOKUP(DH16,'Time Breakdown'!$A$9:$E$655,2,1)=VLOOKUP(DH15,'Time Breakdown'!$A$9:$E$655,2,1)," ",VLOOKUP(DH16,'Time Breakdown'!$A$9:$E$655,2,1)))</f>
        <v xml:space="preserve"> </v>
      </c>
      <c r="DJ16" s="21"/>
      <c r="DK16" s="76">
        <f t="shared" ca="1" si="35"/>
        <v>42369.45834333331</v>
      </c>
      <c r="DL16" s="20" t="str">
        <f ca="1">IF(DK16&lt;'Time Breakdown'!$A$9,"",IF(VLOOKUP(DK16,'Time Breakdown'!$A$9:$E$655,2,1)=VLOOKUP(DK15,'Time Breakdown'!$A$9:$E$655,2,1)," ",VLOOKUP(DK16,'Time Breakdown'!$A$9:$E$655,2,1)))</f>
        <v xml:space="preserve"> </v>
      </c>
      <c r="DM16" s="21"/>
      <c r="DN16" s="76">
        <f t="shared" ca="1" si="36"/>
        <v>42370.45834333331</v>
      </c>
      <c r="DO16" s="20" t="str">
        <f ca="1">IF(DN16&lt;'Time Breakdown'!$A$9,"",IF(VLOOKUP(DN16,'Time Breakdown'!$A$9:$E$655,2,1)=VLOOKUP(DN15,'Time Breakdown'!$A$9:$E$655,2,1)," ",VLOOKUP(DN16,'Time Breakdown'!$A$9:$E$655,2,1)))</f>
        <v xml:space="preserve"> </v>
      </c>
      <c r="DP16" s="21"/>
      <c r="DQ16" s="76">
        <f t="shared" ca="1" si="37"/>
        <v>42371.45834333331</v>
      </c>
      <c r="DR16" s="20" t="str">
        <f ca="1">IF(DQ16&lt;'Time Breakdown'!$A$9,"",IF(VLOOKUP(DQ16,'Time Breakdown'!$A$9:$E$655,2,1)=VLOOKUP(DQ15,'Time Breakdown'!$A$9:$E$655,2,1)," ",VLOOKUP(DQ16,'Time Breakdown'!$A$9:$E$655,2,1)))</f>
        <v xml:space="preserve"> </v>
      </c>
      <c r="DS16" s="21"/>
      <c r="DT16" s="76">
        <f t="shared" ca="1" si="38"/>
        <v>42372.45834333331</v>
      </c>
      <c r="DU16" s="20" t="str">
        <f ca="1">IF(DT16&lt;'Time Breakdown'!$A$9,"",IF(VLOOKUP(DT16,'Time Breakdown'!$A$9:$E$655,2,1)=VLOOKUP(DT15,'Time Breakdown'!$A$9:$E$655,2,1)," ",VLOOKUP(DT16,'Time Breakdown'!$A$9:$E$655,2,1)))</f>
        <v xml:space="preserve"> </v>
      </c>
      <c r="DV16" s="21"/>
      <c r="DW16" s="76">
        <f t="shared" ca="1" si="39"/>
        <v>42373.45834333331</v>
      </c>
      <c r="DX16" s="20" t="str">
        <f ca="1">IF(DW16&lt;'Time Breakdown'!$A$9,"",IF(VLOOKUP(DW16,'Time Breakdown'!$A$9:$E$655,2,1)=VLOOKUP(DW15,'Time Breakdown'!$A$9:$E$655,2,1)," ",VLOOKUP(DW16,'Time Breakdown'!$A$9:$E$655,2,1)))</f>
        <v xml:space="preserve"> </v>
      </c>
      <c r="DY16" s="21"/>
      <c r="DZ16" s="76">
        <f t="shared" ca="1" si="40"/>
        <v>42374.45834333331</v>
      </c>
      <c r="EA16" s="20" t="str">
        <f ca="1">IF(DZ16&lt;'Time Breakdown'!$A$9,"",IF(VLOOKUP(DZ16,'Time Breakdown'!$A$9:$E$655,2,1)=VLOOKUP(DZ15,'Time Breakdown'!$A$9:$E$655,2,1)," ",VLOOKUP(DZ16,'Time Breakdown'!$A$9:$E$655,2,1)))</f>
        <v xml:space="preserve"> </v>
      </c>
      <c r="EB16" s="21"/>
      <c r="EC16" s="76">
        <f t="shared" ca="1" si="41"/>
        <v>42375.45834333331</v>
      </c>
      <c r="ED16" s="20" t="str">
        <f ca="1">IF(EC16&lt;'Time Breakdown'!$A$9,"",IF(VLOOKUP(EC16,'Time Breakdown'!$A$9:$E$655,2,1)=VLOOKUP(EC15,'Time Breakdown'!$A$9:$E$655,2,1)," ",VLOOKUP(EC16,'Time Breakdown'!$A$9:$E$655,2,1)))</f>
        <v xml:space="preserve"> </v>
      </c>
      <c r="EE16" s="21"/>
      <c r="EF16" s="76">
        <f t="shared" ca="1" si="42"/>
        <v>42376.45834333331</v>
      </c>
      <c r="EG16" s="20" t="str">
        <f ca="1">IF(EF16&lt;'Time Breakdown'!$A$9,"",IF(VLOOKUP(EF16,'Time Breakdown'!$A$9:$E$655,2,1)=VLOOKUP(EF15,'Time Breakdown'!$A$9:$E$655,2,1)," ",VLOOKUP(EF16,'Time Breakdown'!$A$9:$E$655,2,1)))</f>
        <v xml:space="preserve"> </v>
      </c>
      <c r="EH16" s="21"/>
      <c r="EI16" s="76">
        <f t="shared" ca="1" si="43"/>
        <v>42377.45834333331</v>
      </c>
      <c r="EJ16" s="20" t="str">
        <f ca="1">IF(EI16&lt;'Time Breakdown'!$A$9,"",IF(VLOOKUP(EI16,'Time Breakdown'!$A$9:$E$655,2,1)=VLOOKUP(EI15,'Time Breakdown'!$A$9:$E$655,2,1)," ",VLOOKUP(EI16,'Time Breakdown'!$A$9:$E$655,2,1)))</f>
        <v xml:space="preserve"> </v>
      </c>
      <c r="EK16" s="21"/>
      <c r="EL16" s="76">
        <f t="shared" ca="1" si="44"/>
        <v>42378.45834333331</v>
      </c>
      <c r="EM16" s="20" t="str">
        <f ca="1">IF(EL16&lt;'Time Breakdown'!$A$9,"",IF(VLOOKUP(EL16,'Time Breakdown'!$A$9:$E$655,2,1)=VLOOKUP(EL15,'Time Breakdown'!$A$9:$E$655,2,1)," ",VLOOKUP(EL16,'Time Breakdown'!$A$9:$E$655,2,1)))</f>
        <v xml:space="preserve"> </v>
      </c>
      <c r="EN16" s="21"/>
      <c r="EO16" s="76">
        <f t="shared" ca="1" si="45"/>
        <v>42379.45834333331</v>
      </c>
      <c r="EP16" s="20" t="str">
        <f ca="1">IF(EO16&lt;'Time Breakdown'!$A$9,"",IF(VLOOKUP(EO16,'Time Breakdown'!$A$9:$E$655,2,1)=VLOOKUP(EO15,'Time Breakdown'!$A$9:$E$655,2,1)," ",VLOOKUP(EO16,'Time Breakdown'!$A$9:$E$655,2,1)))</f>
        <v xml:space="preserve"> </v>
      </c>
      <c r="EQ16" s="21"/>
      <c r="ER16" s="76">
        <f t="shared" ca="1" si="46"/>
        <v>42380.45834333331</v>
      </c>
      <c r="ES16" s="20" t="str">
        <f ca="1">IF(ER16&lt;'Time Breakdown'!$A$9,"",IF(VLOOKUP(ER16,'Time Breakdown'!$A$9:$E$655,2,1)=VLOOKUP(ER15,'Time Breakdown'!$A$9:$E$655,2,1)," ",VLOOKUP(ER16,'Time Breakdown'!$A$9:$E$655,2,1)))</f>
        <v xml:space="preserve"> </v>
      </c>
      <c r="ET16" s="21"/>
      <c r="EU16" s="76">
        <f t="shared" ca="1" si="47"/>
        <v>42381.45834333331</v>
      </c>
      <c r="EV16" s="20" t="str">
        <f ca="1">IF(EU16&lt;'Time Breakdown'!$A$9,"",IF(VLOOKUP(EU16,'Time Breakdown'!$A$9:$E$655,2,1)=VLOOKUP(EU15,'Time Breakdown'!$A$9:$E$655,2,1)," ",VLOOKUP(EU16,'Time Breakdown'!$A$9:$E$655,2,1)))</f>
        <v xml:space="preserve"> </v>
      </c>
      <c r="EW16" s="21"/>
      <c r="EX16" s="76">
        <f t="shared" ca="1" si="48"/>
        <v>42382.45834333331</v>
      </c>
      <c r="EY16" s="20" t="str">
        <f ca="1">IF(EX16&lt;'Time Breakdown'!$A$9,"",IF(VLOOKUP(EX16,'Time Breakdown'!$A$9:$E$655,2,1)=VLOOKUP(EX15,'Time Breakdown'!$A$9:$E$655,2,1)," ",VLOOKUP(EX16,'Time Breakdown'!$A$9:$E$655,2,1)))</f>
        <v xml:space="preserve"> </v>
      </c>
      <c r="EZ16" s="21"/>
      <c r="FA16" s="76">
        <f t="shared" ca="1" si="49"/>
        <v>42383.45834333331</v>
      </c>
      <c r="FB16" s="20" t="str">
        <f ca="1">IF(FA16&lt;'Time Breakdown'!$A$9,"",IF(VLOOKUP(FA16,'Time Breakdown'!$A$9:$E$655,2,1)=VLOOKUP(FA15,'Time Breakdown'!$A$9:$E$655,2,1)," ",VLOOKUP(FA16,'Time Breakdown'!$A$9:$E$655,2,1)))</f>
        <v xml:space="preserve"> </v>
      </c>
      <c r="FC16" s="21"/>
      <c r="FD16" s="76">
        <f t="shared" ca="1" si="50"/>
        <v>42384.45834333331</v>
      </c>
      <c r="FE16" s="20" t="str">
        <f ca="1">IF(FD16&lt;'Time Breakdown'!$A$9,"",IF(VLOOKUP(FD16,'Time Breakdown'!$A$9:$E$655,2,1)=VLOOKUP(FD15,'Time Breakdown'!$A$9:$E$655,2,1)," ",VLOOKUP(FD16,'Time Breakdown'!$A$9:$E$655,2,1)))</f>
        <v xml:space="preserve"> </v>
      </c>
      <c r="FF16" s="21"/>
      <c r="FG16" s="76">
        <f t="shared" ca="1" si="51"/>
        <v>42385.45834333331</v>
      </c>
      <c r="FH16" s="20" t="str">
        <f ca="1">IF(FG16&lt;'Time Breakdown'!$A$9,"",IF(VLOOKUP(FG16,'Time Breakdown'!$A$9:$E$655,2,1)=VLOOKUP(FG15,'Time Breakdown'!$A$9:$E$655,2,1)," ",VLOOKUP(FG16,'Time Breakdown'!$A$9:$E$655,2,1)))</f>
        <v xml:space="preserve"> </v>
      </c>
      <c r="FI16" s="21"/>
      <c r="FJ16" s="76">
        <f t="shared" ca="1" si="52"/>
        <v>42386.45834333331</v>
      </c>
      <c r="FK16" s="20" t="str">
        <f ca="1">IF(FJ16&lt;'Time Breakdown'!$A$9,"",IF(VLOOKUP(FJ16,'Time Breakdown'!$A$9:$E$655,2,1)=VLOOKUP(FJ15,'Time Breakdown'!$A$9:$E$655,2,1)," ",VLOOKUP(FJ16,'Time Breakdown'!$A$9:$E$655,2,1)))</f>
        <v xml:space="preserve"> </v>
      </c>
      <c r="FL16" s="21"/>
      <c r="FM16" s="76">
        <f t="shared" ca="1" si="53"/>
        <v>42387.45834333331</v>
      </c>
      <c r="FN16" s="20" t="str">
        <f ca="1">IF(FM16&lt;'Time Breakdown'!$A$9,"",IF(VLOOKUP(FM16,'Time Breakdown'!$A$9:$E$655,2,1)=VLOOKUP(FM15,'Time Breakdown'!$A$9:$E$655,2,1)," ",VLOOKUP(FM16,'Time Breakdown'!$A$9:$E$655,2,1)))</f>
        <v xml:space="preserve"> </v>
      </c>
      <c r="FO16" s="21"/>
      <c r="FP16" s="76">
        <f t="shared" ca="1" si="54"/>
        <v>42388.45834333331</v>
      </c>
      <c r="FQ16" s="20" t="str">
        <f ca="1">IF(FP16&lt;'Time Breakdown'!$A$9,"",IF(VLOOKUP(FP16,'Time Breakdown'!$A$9:$E$655,2,1)=VLOOKUP(FP15,'Time Breakdown'!$A$9:$E$655,2,1)," ",VLOOKUP(FP16,'Time Breakdown'!$A$9:$E$655,2,1)))</f>
        <v xml:space="preserve"> </v>
      </c>
      <c r="FR16" s="21"/>
      <c r="FS16" s="76">
        <f t="shared" ca="1" si="55"/>
        <v>42389.45834333331</v>
      </c>
      <c r="FT16" s="20" t="str">
        <f ca="1">IF(FS16&lt;'Time Breakdown'!$A$9,"",IF(VLOOKUP(FS16,'Time Breakdown'!$A$9:$E$655,2,1)=VLOOKUP(FS15,'Time Breakdown'!$A$9:$E$655,2,1)," ",VLOOKUP(FS16,'Time Breakdown'!$A$9:$E$655,2,1)))</f>
        <v xml:space="preserve"> </v>
      </c>
      <c r="FU16" s="21"/>
      <c r="FV16" s="76">
        <f t="shared" ca="1" si="56"/>
        <v>42390.45834333331</v>
      </c>
      <c r="FW16" s="20" t="str">
        <f ca="1">IF(FV16&lt;'Time Breakdown'!$A$9,"",IF(VLOOKUP(FV16,'Time Breakdown'!$A$9:$E$655,2,1)=VLOOKUP(FV15,'Time Breakdown'!$A$9:$E$655,2,1)," ",VLOOKUP(FV16,'Time Breakdown'!$A$9:$E$655,2,1)))</f>
        <v xml:space="preserve"> </v>
      </c>
      <c r="FX16" s="21"/>
      <c r="FY16" s="76">
        <f t="shared" ca="1" si="57"/>
        <v>42391.45834333331</v>
      </c>
      <c r="FZ16" s="20" t="str">
        <f ca="1">IF(FY16&lt;'Time Breakdown'!$A$9,"",IF(VLOOKUP(FY16,'Time Breakdown'!$A$9:$E$655,2,1)=VLOOKUP(FY15,'Time Breakdown'!$A$9:$E$655,2,1)," ",VLOOKUP(FY16,'Time Breakdown'!$A$9:$E$655,2,1)))</f>
        <v xml:space="preserve"> </v>
      </c>
      <c r="GA16" s="21"/>
      <c r="GB16" s="76">
        <f t="shared" ca="1" si="58"/>
        <v>42392.45834333331</v>
      </c>
      <c r="GC16" s="20" t="str">
        <f ca="1">IF(GB16&lt;'Time Breakdown'!$A$9,"",IF(VLOOKUP(GB16,'Time Breakdown'!$A$9:$E$655,2,1)=VLOOKUP(GB15,'Time Breakdown'!$A$9:$E$655,2,1)," ",VLOOKUP(GB16,'Time Breakdown'!$A$9:$E$655,2,1)))</f>
        <v xml:space="preserve"> </v>
      </c>
      <c r="GD16" s="21"/>
      <c r="GE16" s="76">
        <f t="shared" ca="1" si="59"/>
        <v>42393.45834333331</v>
      </c>
      <c r="GF16" s="20" t="str">
        <f ca="1">IF(GE16&lt;'Time Breakdown'!$A$9,"",IF(VLOOKUP(GE16,'Time Breakdown'!$A$9:$E$655,2,1)=VLOOKUP(GE15,'Time Breakdown'!$A$9:$E$655,2,1)," ",VLOOKUP(GE16,'Time Breakdown'!$A$9:$E$655,2,1)))</f>
        <v xml:space="preserve"> </v>
      </c>
      <c r="GG16" s="21"/>
      <c r="GH16" s="76">
        <f t="shared" ca="1" si="60"/>
        <v>42394.45834333331</v>
      </c>
      <c r="GI16" s="20" t="str">
        <f ca="1">IF(GH16&lt;'Time Breakdown'!$A$9,"",IF(VLOOKUP(GH16,'Time Breakdown'!$A$9:$E$655,2,1)=VLOOKUP(GH15,'Time Breakdown'!$A$9:$E$655,2,1)," ",VLOOKUP(GH16,'Time Breakdown'!$A$9:$E$655,2,1)))</f>
        <v xml:space="preserve"> </v>
      </c>
      <c r="GJ16" s="21"/>
      <c r="GK16" s="76">
        <f t="shared" ca="1" si="61"/>
        <v>42395.45834333331</v>
      </c>
      <c r="GL16" s="20" t="str">
        <f ca="1">IF(GK16&lt;'Time Breakdown'!$A$9,"",IF(VLOOKUP(GK16,'Time Breakdown'!$A$9:$E$655,2,1)=VLOOKUP(GK15,'Time Breakdown'!$A$9:$E$655,2,1)," ",VLOOKUP(GK16,'Time Breakdown'!$A$9:$E$655,2,1)))</f>
        <v xml:space="preserve"> </v>
      </c>
      <c r="GM16" s="21"/>
      <c r="GN16" s="76">
        <f t="shared" ca="1" si="62"/>
        <v>42396.45834333331</v>
      </c>
      <c r="GO16" s="20" t="str">
        <f ca="1">IF(GN16&lt;'Time Breakdown'!$A$9,"",IF(VLOOKUP(GN16,'Time Breakdown'!$A$9:$E$655,2,1)=VLOOKUP(GN15,'Time Breakdown'!$A$9:$E$655,2,1)," ",VLOOKUP(GN16,'Time Breakdown'!$A$9:$E$655,2,1)))</f>
        <v xml:space="preserve"> </v>
      </c>
      <c r="GP16" s="21"/>
      <c r="GQ16" s="76">
        <f t="shared" ca="1" si="63"/>
        <v>42397.45834333331</v>
      </c>
      <c r="GR16" s="20" t="str">
        <f ca="1">IF(GQ16&lt;'Time Breakdown'!$A$9,"",IF(VLOOKUP(GQ16,'Time Breakdown'!$A$9:$E$655,2,1)=VLOOKUP(GQ15,'Time Breakdown'!$A$9:$E$655,2,1)," ",VLOOKUP(GQ16,'Time Breakdown'!$A$9:$E$655,2,1)))</f>
        <v xml:space="preserve"> </v>
      </c>
      <c r="GS16" s="21"/>
      <c r="GT16" s="76">
        <f t="shared" ca="1" si="64"/>
        <v>42398.45834333331</v>
      </c>
      <c r="GU16" s="20" t="str">
        <f ca="1">IF(GT16&lt;'Time Breakdown'!$A$9,"",IF(VLOOKUP(GT16,'Time Breakdown'!$A$9:$E$655,2,1)=VLOOKUP(GT15,'Time Breakdown'!$A$9:$E$655,2,1)," ",VLOOKUP(GT16,'Time Breakdown'!$A$9:$E$655,2,1)))</f>
        <v xml:space="preserve"> </v>
      </c>
      <c r="GV16" s="21"/>
      <c r="GW16" s="76">
        <f t="shared" ca="1" si="65"/>
        <v>42399.45834333331</v>
      </c>
      <c r="GX16" s="20" t="str">
        <f ca="1">IF(GW16&lt;'Time Breakdown'!$A$9,"",IF(VLOOKUP(GW16,'Time Breakdown'!$A$9:$E$655,2,1)=VLOOKUP(GW15,'Time Breakdown'!$A$9:$E$655,2,1)," ",VLOOKUP(GW16,'Time Breakdown'!$A$9:$E$655,2,1)))</f>
        <v xml:space="preserve"> </v>
      </c>
      <c r="GY16" s="21"/>
      <c r="GZ16" s="76">
        <f t="shared" ca="1" si="66"/>
        <v>42400.45834333331</v>
      </c>
      <c r="HA16" s="20" t="str">
        <f ca="1">IF(GZ16&lt;'Time Breakdown'!$A$9,"",IF(VLOOKUP(GZ16,'Time Breakdown'!$A$9:$E$655,2,1)=VLOOKUP(GZ15,'Time Breakdown'!$A$9:$E$655,2,1)," ",VLOOKUP(GZ16,'Time Breakdown'!$A$9:$E$655,2,1)))</f>
        <v xml:space="preserve"> </v>
      </c>
      <c r="HB16" s="21"/>
      <c r="HC16" s="76">
        <f t="shared" ca="1" si="67"/>
        <v>42401.45834333331</v>
      </c>
      <c r="HD16" s="20" t="str">
        <f ca="1">IF(HC16&lt;'Time Breakdown'!$A$9,"",IF(VLOOKUP(HC16,'Time Breakdown'!$A$9:$E$655,2,1)=VLOOKUP(HC15,'Time Breakdown'!$A$9:$E$655,2,1)," ",VLOOKUP(HC16,'Time Breakdown'!$A$9:$E$655,2,1)))</f>
        <v xml:space="preserve"> </v>
      </c>
      <c r="HE16" s="21"/>
      <c r="HF16" s="76">
        <f t="shared" ca="1" si="68"/>
        <v>42402.45834333331</v>
      </c>
      <c r="HG16" s="20" t="str">
        <f ca="1">IF(HF16&lt;'Time Breakdown'!$A$9,"",IF(VLOOKUP(HF16,'Time Breakdown'!$A$9:$E$655,2,1)=VLOOKUP(HF15,'Time Breakdown'!$A$9:$E$655,2,1)," ",VLOOKUP(HF16,'Time Breakdown'!$A$9:$E$655,2,1)))</f>
        <v xml:space="preserve"> </v>
      </c>
      <c r="HH16" s="21"/>
      <c r="HI16" s="76">
        <f t="shared" ca="1" si="69"/>
        <v>42403.45834333331</v>
      </c>
      <c r="HJ16" s="20" t="str">
        <f ca="1">IF(HI16&lt;'Time Breakdown'!$A$9,"",IF(VLOOKUP(HI16,'Time Breakdown'!$A$9:$E$655,2,1)=VLOOKUP(HI15,'Time Breakdown'!$A$9:$E$655,2,1)," ",VLOOKUP(HI16,'Time Breakdown'!$A$9:$E$655,2,1)))</f>
        <v xml:space="preserve"> </v>
      </c>
      <c r="HK16" s="21"/>
      <c r="HL16" s="76">
        <f t="shared" ca="1" si="70"/>
        <v>42404.45834333331</v>
      </c>
      <c r="HM16" s="20" t="str">
        <f ca="1">IF(HL16&lt;'Time Breakdown'!$A$9,"",IF(VLOOKUP(HL16,'Time Breakdown'!$A$9:$E$655,2,1)=VLOOKUP(HL15,'Time Breakdown'!$A$9:$E$655,2,1)," ",VLOOKUP(HL16,'Time Breakdown'!$A$9:$E$655,2,1)))</f>
        <v xml:space="preserve"> </v>
      </c>
      <c r="HN16" s="21"/>
      <c r="HO16" s="76">
        <f t="shared" ca="1" si="71"/>
        <v>42405.45834333331</v>
      </c>
      <c r="HP16" s="20" t="str">
        <f ca="1">IF(HO16&lt;'Time Breakdown'!$A$9,"",IF(VLOOKUP(HO16,'Time Breakdown'!$A$9:$E$655,2,1)=VLOOKUP(HO15,'Time Breakdown'!$A$9:$E$655,2,1)," ",VLOOKUP(HO16,'Time Breakdown'!$A$9:$E$655,2,1)))</f>
        <v xml:space="preserve"> </v>
      </c>
      <c r="HQ16" s="21"/>
      <c r="HR16" s="76">
        <f t="shared" ca="1" si="72"/>
        <v>42406.45834333331</v>
      </c>
      <c r="HS16" s="20" t="str">
        <f ca="1">IF(HR16&lt;'Time Breakdown'!$A$9,"",IF(VLOOKUP(HR16,'Time Breakdown'!$A$9:$E$655,2,1)=VLOOKUP(HR15,'Time Breakdown'!$A$9:$E$655,2,1)," ",VLOOKUP(HR16,'Time Breakdown'!$A$9:$E$655,2,1)))</f>
        <v xml:space="preserve"> </v>
      </c>
      <c r="HT16" s="21"/>
      <c r="HU16" s="76">
        <f t="shared" ca="1" si="73"/>
        <v>42407.45834333331</v>
      </c>
      <c r="HV16" s="20" t="str">
        <f ca="1">IF(HU16&lt;'Time Breakdown'!$A$9,"",IF(VLOOKUP(HU16,'Time Breakdown'!$A$9:$E$655,2,1)=VLOOKUP(HU15,'Time Breakdown'!$A$9:$E$655,2,1)," ",VLOOKUP(HU16,'Time Breakdown'!$A$9:$E$655,2,1)))</f>
        <v xml:space="preserve"> </v>
      </c>
      <c r="HW16" s="21"/>
      <c r="HX16" s="76">
        <f t="shared" ca="1" si="74"/>
        <v>42408.45834333331</v>
      </c>
      <c r="HY16" s="20" t="str">
        <f ca="1">IF(HX16&lt;'Time Breakdown'!$A$9,"",IF(VLOOKUP(HX16,'Time Breakdown'!$A$9:$E$655,2,1)=VLOOKUP(HX15,'Time Breakdown'!$A$9:$E$655,2,1)," ",VLOOKUP(HX16,'Time Breakdown'!$A$9:$E$655,2,1)))</f>
        <v xml:space="preserve"> </v>
      </c>
      <c r="HZ16" s="21"/>
      <c r="IA16" s="76">
        <f t="shared" ca="1" si="75"/>
        <v>42409.45834333331</v>
      </c>
      <c r="IB16" s="20" t="str">
        <f ca="1">IF(IA16&lt;'Time Breakdown'!$A$9,"",IF(VLOOKUP(IA16,'Time Breakdown'!$A$9:$E$655,2,1)=VLOOKUP(IA15,'Time Breakdown'!$A$9:$E$655,2,1)," ",VLOOKUP(IA16,'Time Breakdown'!$A$9:$E$655,2,1)))</f>
        <v xml:space="preserve"> </v>
      </c>
      <c r="IC16" s="21"/>
      <c r="ID16" s="76">
        <f t="shared" ca="1" si="76"/>
        <v>42410.45834333331</v>
      </c>
      <c r="IE16" s="20" t="str">
        <f ca="1">IF(ID16&lt;'Time Breakdown'!$A$9,"",IF(VLOOKUP(ID16,'Time Breakdown'!$A$9:$E$655,2,1)=VLOOKUP(ID15,'Time Breakdown'!$A$9:$E$655,2,1)," ",VLOOKUP(ID16,'Time Breakdown'!$A$9:$E$655,2,1)))</f>
        <v xml:space="preserve"> </v>
      </c>
      <c r="IF16" s="21"/>
      <c r="IG16" s="76">
        <f t="shared" ca="1" si="77"/>
        <v>42411.45834333331</v>
      </c>
      <c r="IH16" s="20" t="str">
        <f ca="1">IF(IG16&lt;'Time Breakdown'!$A$9,"",IF(VLOOKUP(IG16,'Time Breakdown'!$A$9:$E$655,2,1)=VLOOKUP(IG15,'Time Breakdown'!$A$9:$E$655,2,1)," ",VLOOKUP(IG16,'Time Breakdown'!$A$9:$E$655,2,1)))</f>
        <v xml:space="preserve"> </v>
      </c>
      <c r="II16" s="21"/>
      <c r="IJ16" s="76">
        <f t="shared" ca="1" si="78"/>
        <v>42412.45834333331</v>
      </c>
      <c r="IK16" s="20" t="str">
        <f ca="1">IF(IJ16&lt;'Time Breakdown'!$A$9,"",IF(VLOOKUP(IJ16,'Time Breakdown'!$A$9:$E$655,2,1)=VLOOKUP(IJ15,'Time Breakdown'!$A$9:$E$655,2,1)," ",VLOOKUP(IJ16,'Time Breakdown'!$A$9:$E$655,2,1)))</f>
        <v xml:space="preserve"> </v>
      </c>
      <c r="IL16" s="21"/>
      <c r="IM16" s="76">
        <f t="shared" ca="1" si="79"/>
        <v>42413.45834333331</v>
      </c>
      <c r="IN16" s="20" t="str">
        <f ca="1">IF(IM16&lt;'Time Breakdown'!$A$9,"",IF(VLOOKUP(IM16,'Time Breakdown'!$A$9:$E$655,2,1)=VLOOKUP(IM15,'Time Breakdown'!$A$9:$E$655,2,1)," ",VLOOKUP(IM16,'Time Breakdown'!$A$9:$E$655,2,1)))</f>
        <v xml:space="preserve"> </v>
      </c>
      <c r="IO16" s="21"/>
      <c r="IP16" s="76">
        <f t="shared" ca="1" si="80"/>
        <v>42414.45834333331</v>
      </c>
      <c r="IQ16" s="20" t="str">
        <f ca="1">IF(IP16&lt;'Time Breakdown'!$A$9,"",IF(VLOOKUP(IP16,'Time Breakdown'!$A$9:$E$655,2,1)=VLOOKUP(IP15,'Time Breakdown'!$A$9:$E$655,2,1)," ",VLOOKUP(IP16,'Time Breakdown'!$A$9:$E$655,2,1)))</f>
        <v xml:space="preserve"> </v>
      </c>
      <c r="IR16" s="21"/>
      <c r="IS16" s="76">
        <f t="shared" ca="1" si="81"/>
        <v>42415.45834333331</v>
      </c>
      <c r="IT16" s="20" t="str">
        <f ca="1">IF(IS16&lt;'Time Breakdown'!$A$9,"",IF(VLOOKUP(IS16,'Time Breakdown'!$A$9:$E$655,2,1)=VLOOKUP(IS15,'Time Breakdown'!$A$9:$E$655,2,1)," ",VLOOKUP(IS16,'Time Breakdown'!$A$9:$E$655,2,1)))</f>
        <v xml:space="preserve"> </v>
      </c>
      <c r="IU16" s="21"/>
    </row>
    <row r="17" spans="1:255" ht="15" customHeight="1">
      <c r="A17" s="76">
        <f t="shared" ca="1" si="82"/>
        <v>42331.500009999974</v>
      </c>
      <c r="B17" s="20" t="str">
        <f ca="1">IF(A17&lt;'Time Breakdown'!$A$9,"",IF(VLOOKUP(A17,'Time Breakdown'!$A$9:$E$655,2,1)=VLOOKUP(A16,'Time Breakdown'!$A$9:$E$655,2,1)," ",VLOOKUP(A17,'Time Breakdown'!$A$9:$E$655,2,1)))</f>
        <v xml:space="preserve"> </v>
      </c>
      <c r="C17" s="21"/>
      <c r="D17" s="76">
        <f t="shared" ca="1" si="83"/>
        <v>42332.500009999974</v>
      </c>
      <c r="E17" s="20" t="str">
        <f ca="1">IF(D17&lt;'Time Breakdown'!$A$9,"",IF(VLOOKUP(D17,'Time Breakdown'!$A$9:$E$655,2,1)=VLOOKUP(D16,'Time Breakdown'!$A$9:$E$655,2,1)," ",VLOOKUP(D17,'Time Breakdown'!$A$9:$E$655,2,1)))</f>
        <v xml:space="preserve"> </v>
      </c>
      <c r="F17" s="21"/>
      <c r="G17" s="76">
        <f t="shared" ca="1" si="84"/>
        <v>42333.500009999974</v>
      </c>
      <c r="H17" s="20" t="str">
        <f ca="1">IF(G17&lt;'Time Breakdown'!$A$9,"",IF(VLOOKUP(G17,'Time Breakdown'!$A$9:$E$655,2,1)=VLOOKUP(G16,'Time Breakdown'!$A$9:$E$655,2,1)," ",VLOOKUP(G17,'Time Breakdown'!$A$9:$E$655,2,1)))</f>
        <v xml:space="preserve"> </v>
      </c>
      <c r="I17" s="21"/>
      <c r="J17" s="76">
        <f t="shared" ca="1" si="0"/>
        <v>42334.500009999974</v>
      </c>
      <c r="K17" s="20" t="str">
        <f ca="1">IF(J17&lt;'Time Breakdown'!$A$9,"",IF(VLOOKUP(J17,'Time Breakdown'!$A$9:$E$655,2,1)=VLOOKUP(J16,'Time Breakdown'!$A$9:$E$655,2,1)," ",VLOOKUP(J17,'Time Breakdown'!$A$9:$E$655,2,1)))</f>
        <v xml:space="preserve"> </v>
      </c>
      <c r="L17" s="21"/>
      <c r="M17" s="76">
        <f t="shared" ca="1" si="1"/>
        <v>42335.500009999974</v>
      </c>
      <c r="N17" s="20" t="str">
        <f ca="1">IF(M17&lt;'Time Breakdown'!$A$9,"",IF(VLOOKUP(M17,'Time Breakdown'!$A$9:$E$655,2,1)=VLOOKUP(M16,'Time Breakdown'!$A$9:$E$655,2,1)," ",VLOOKUP(M17,'Time Breakdown'!$A$9:$E$655,2,1)))</f>
        <v xml:space="preserve"> </v>
      </c>
      <c r="O17" s="21"/>
      <c r="P17" s="76">
        <f t="shared" ca="1" si="2"/>
        <v>42336.500009999974</v>
      </c>
      <c r="Q17" s="20" t="str">
        <f ca="1">IF(P17&lt;'Time Breakdown'!$A$9,"",IF(VLOOKUP(P17,'Time Breakdown'!$A$9:$E$655,2,1)=VLOOKUP(P16,'Time Breakdown'!$A$9:$E$655,2,1)," ",VLOOKUP(P17,'Time Breakdown'!$A$9:$E$655,2,1)))</f>
        <v xml:space="preserve"> </v>
      </c>
      <c r="R17" s="21"/>
      <c r="S17" s="76">
        <f t="shared" ca="1" si="3"/>
        <v>42337.500009999974</v>
      </c>
      <c r="T17" s="20" t="str">
        <f ca="1">IF(S17&lt;'Time Breakdown'!$A$9,"",IF(VLOOKUP(S17,'Time Breakdown'!$A$9:$E$655,2,1)=VLOOKUP(S16,'Time Breakdown'!$A$9:$E$655,2,1)," ",VLOOKUP(S17,'Time Breakdown'!$A$9:$E$655,2,1)))</f>
        <v xml:space="preserve"> </v>
      </c>
      <c r="U17" s="21"/>
      <c r="V17" s="76">
        <f t="shared" ca="1" si="4"/>
        <v>42338.500009999974</v>
      </c>
      <c r="W17" s="20" t="str">
        <f ca="1">IF(V17&lt;'Time Breakdown'!$A$9,"",IF(VLOOKUP(V17,'Time Breakdown'!$A$9:$E$655,2,1)=VLOOKUP(V16,'Time Breakdown'!$A$9:$E$655,2,1)," ",VLOOKUP(V17,'Time Breakdown'!$A$9:$E$655,2,1)))</f>
        <v xml:space="preserve"> </v>
      </c>
      <c r="X17" s="21"/>
      <c r="Y17" s="76">
        <f t="shared" ca="1" si="5"/>
        <v>42339.500009999974</v>
      </c>
      <c r="Z17" s="20" t="str">
        <f ca="1">IF(Y17&lt;'Time Breakdown'!$A$9,"",IF(VLOOKUP(Y17,'Time Breakdown'!$A$9:$E$655,2,1)=VLOOKUP(Y16,'Time Breakdown'!$A$9:$E$655,2,1)," ",VLOOKUP(Y17,'Time Breakdown'!$A$9:$E$655,2,1)))</f>
        <v xml:space="preserve"> </v>
      </c>
      <c r="AA17" s="21"/>
      <c r="AB17" s="76">
        <f t="shared" ca="1" si="6"/>
        <v>42340.500009999974</v>
      </c>
      <c r="AC17" s="20" t="str">
        <f ca="1">IF(AB17&lt;'Time Breakdown'!$A$9,"",IF(VLOOKUP(AB17,'Time Breakdown'!$A$9:$E$655,2,1)=VLOOKUP(AB16,'Time Breakdown'!$A$9:$E$655,2,1)," ",VLOOKUP(AB17,'Time Breakdown'!$A$9:$E$655,2,1)))</f>
        <v xml:space="preserve"> </v>
      </c>
      <c r="AD17" s="21"/>
      <c r="AE17" s="76">
        <f t="shared" ca="1" si="7"/>
        <v>42341.500009999974</v>
      </c>
      <c r="AF17" s="20" t="str">
        <f ca="1">IF(AE17&lt;'Time Breakdown'!$A$9,"",IF(VLOOKUP(AE17,'Time Breakdown'!$A$9:$E$655,2,1)=VLOOKUP(AE16,'Time Breakdown'!$A$9:$E$655,2,1)," ",VLOOKUP(AE17,'Time Breakdown'!$A$9:$E$655,2,1)))</f>
        <v xml:space="preserve"> </v>
      </c>
      <c r="AG17" s="21"/>
      <c r="AH17" s="76">
        <f t="shared" ca="1" si="8"/>
        <v>42342.500009999974</v>
      </c>
      <c r="AI17" s="20" t="str">
        <f ca="1">IF(AH17&lt;'Time Breakdown'!$A$9,"",IF(VLOOKUP(AH17,'Time Breakdown'!$A$9:$E$655,2,1)=VLOOKUP(AH16,'Time Breakdown'!$A$9:$E$655,2,1)," ",VLOOKUP(AH17,'Time Breakdown'!$A$9:$E$655,2,1)))</f>
        <v xml:space="preserve"> </v>
      </c>
      <c r="AJ17" s="21"/>
      <c r="AK17" s="76">
        <f t="shared" ca="1" si="9"/>
        <v>42343.500009999974</v>
      </c>
      <c r="AL17" s="20" t="str">
        <f ca="1">IF(AK17&lt;'Time Breakdown'!$A$9,"",IF(VLOOKUP(AK17,'Time Breakdown'!$A$9:$E$655,2,1)=VLOOKUP(AK16,'Time Breakdown'!$A$9:$E$655,2,1)," ",VLOOKUP(AK17,'Time Breakdown'!$A$9:$E$655,2,1)))</f>
        <v xml:space="preserve"> </v>
      </c>
      <c r="AM17" s="21"/>
      <c r="AN17" s="76">
        <f t="shared" ca="1" si="10"/>
        <v>42344.500009999974</v>
      </c>
      <c r="AO17" s="20" t="str">
        <f ca="1">IF(AN17&lt;'Time Breakdown'!$A$9,"",IF(VLOOKUP(AN17,'Time Breakdown'!$A$9:$E$655,2,1)=VLOOKUP(AN16,'Time Breakdown'!$A$9:$E$655,2,1)," ",VLOOKUP(AN17,'Time Breakdown'!$A$9:$E$655,2,1)))</f>
        <v xml:space="preserve"> </v>
      </c>
      <c r="AP17" s="21"/>
      <c r="AQ17" s="76">
        <f t="shared" ca="1" si="11"/>
        <v>42345.500009999974</v>
      </c>
      <c r="AR17" s="20" t="str">
        <f ca="1">IF(AQ17&lt;'Time Breakdown'!$A$9,"",IF(VLOOKUP(AQ17,'Time Breakdown'!$A$9:$E$655,2,1)=VLOOKUP(AQ16,'Time Breakdown'!$A$9:$E$655,2,1)," ",VLOOKUP(AQ17,'Time Breakdown'!$A$9:$E$655,2,1)))</f>
        <v xml:space="preserve"> </v>
      </c>
      <c r="AS17" s="21"/>
      <c r="AT17" s="76">
        <f t="shared" ca="1" si="12"/>
        <v>42346.500009999974</v>
      </c>
      <c r="AU17" s="20" t="str">
        <f ca="1">IF(AT17&lt;'Time Breakdown'!$A$9,"",IF(VLOOKUP(AT17,'Time Breakdown'!$A$9:$E$655,2,1)=VLOOKUP(AT16,'Time Breakdown'!$A$9:$E$655,2,1)," ",VLOOKUP(AT17,'Time Breakdown'!$A$9:$E$655,2,1)))</f>
        <v xml:space="preserve"> </v>
      </c>
      <c r="AV17" s="21"/>
      <c r="AW17" s="76">
        <f t="shared" ca="1" si="13"/>
        <v>42347.500009999974</v>
      </c>
      <c r="AX17" s="20" t="str">
        <f ca="1">IF(AW17&lt;'Time Breakdown'!$A$9,"",IF(VLOOKUP(AW17,'Time Breakdown'!$A$9:$E$655,2,1)=VLOOKUP(AW16,'Time Breakdown'!$A$9:$E$655,2,1)," ",VLOOKUP(AW17,'Time Breakdown'!$A$9:$E$655,2,1)))</f>
        <v xml:space="preserve"> </v>
      </c>
      <c r="AY17" s="21"/>
      <c r="AZ17" s="76">
        <f t="shared" ca="1" si="14"/>
        <v>42348.500009999974</v>
      </c>
      <c r="BA17" s="20" t="str">
        <f ca="1">IF(AZ17&lt;'Time Breakdown'!$A$9,"",IF(VLOOKUP(AZ17,'Time Breakdown'!$A$9:$E$655,2,1)=VLOOKUP(AZ16,'Time Breakdown'!$A$9:$E$655,2,1)," ",VLOOKUP(AZ17,'Time Breakdown'!$A$9:$E$655,2,1)))</f>
        <v xml:space="preserve"> </v>
      </c>
      <c r="BB17" s="21"/>
      <c r="BC17" s="76">
        <f t="shared" ca="1" si="15"/>
        <v>42349.500009999974</v>
      </c>
      <c r="BD17" s="20" t="str">
        <f ca="1">IF(BC17&lt;'Time Breakdown'!$A$9,"",IF(VLOOKUP(BC17,'Time Breakdown'!$A$9:$E$655,2,1)=VLOOKUP(BC16,'Time Breakdown'!$A$9:$E$655,2,1)," ",VLOOKUP(BC17,'Time Breakdown'!$A$9:$E$655,2,1)))</f>
        <v xml:space="preserve"> </v>
      </c>
      <c r="BE17" s="21"/>
      <c r="BF17" s="76">
        <f t="shared" ca="1" si="16"/>
        <v>42350.500009999974</v>
      </c>
      <c r="BG17" s="20" t="str">
        <f ca="1">IF(BF17&lt;'Time Breakdown'!$A$9,"",IF(VLOOKUP(BF17,'Time Breakdown'!$A$9:$E$655,2,1)=VLOOKUP(BF16,'Time Breakdown'!$A$9:$E$655,2,1)," ",VLOOKUP(BF17,'Time Breakdown'!$A$9:$E$655,2,1)))</f>
        <v xml:space="preserve"> </v>
      </c>
      <c r="BH17" s="21"/>
      <c r="BI17" s="76">
        <f t="shared" ca="1" si="17"/>
        <v>42351.500009999974</v>
      </c>
      <c r="BJ17" s="20" t="str">
        <f ca="1">IF(BI17&lt;'Time Breakdown'!$A$9,"",IF(VLOOKUP(BI17,'Time Breakdown'!$A$9:$E$655,2,1)=VLOOKUP(BI16,'Time Breakdown'!$A$9:$E$655,2,1)," ",VLOOKUP(BI17,'Time Breakdown'!$A$9:$E$655,2,1)))</f>
        <v xml:space="preserve"> </v>
      </c>
      <c r="BK17" s="21"/>
      <c r="BL17" s="76">
        <f t="shared" ca="1" si="18"/>
        <v>42352.500009999974</v>
      </c>
      <c r="BM17" s="20" t="str">
        <f ca="1">IF(BL17&lt;'Time Breakdown'!$A$9,"",IF(VLOOKUP(BL17,'Time Breakdown'!$A$9:$E$655,2,1)=VLOOKUP(BL16,'Time Breakdown'!$A$9:$E$655,2,1)," ",VLOOKUP(BL17,'Time Breakdown'!$A$9:$E$655,2,1)))</f>
        <v xml:space="preserve"> </v>
      </c>
      <c r="BN17" s="21"/>
      <c r="BO17" s="76">
        <f t="shared" ca="1" si="19"/>
        <v>42353.500009999974</v>
      </c>
      <c r="BP17" s="20" t="str">
        <f ca="1">IF(BO17&lt;'Time Breakdown'!$A$9,"",IF(VLOOKUP(BO17,'Time Breakdown'!$A$9:$E$655,2,1)=VLOOKUP(BO16,'Time Breakdown'!$A$9:$E$655,2,1)," ",VLOOKUP(BO17,'Time Breakdown'!$A$9:$E$655,2,1)))</f>
        <v xml:space="preserve"> </v>
      </c>
      <c r="BQ17" s="21"/>
      <c r="BR17" s="76">
        <f t="shared" ca="1" si="20"/>
        <v>42354.500009999974</v>
      </c>
      <c r="BS17" s="20" t="str">
        <f ca="1">IF(BR17&lt;'Time Breakdown'!$A$9,"",IF(VLOOKUP(BR17,'Time Breakdown'!$A$9:$E$655,2,1)=VLOOKUP(BR16,'Time Breakdown'!$A$9:$E$655,2,1)," ",VLOOKUP(BR17,'Time Breakdown'!$A$9:$E$655,2,1)))</f>
        <v xml:space="preserve"> </v>
      </c>
      <c r="BT17" s="21"/>
      <c r="BU17" s="76">
        <f t="shared" ca="1" si="21"/>
        <v>42355.500009999974</v>
      </c>
      <c r="BV17" s="20" t="str">
        <f ca="1">IF(BU17&lt;'Time Breakdown'!$A$9,"",IF(VLOOKUP(BU17,'Time Breakdown'!$A$9:$E$655,2,1)=VLOOKUP(BU16,'Time Breakdown'!$A$9:$E$655,2,1)," ",VLOOKUP(BU17,'Time Breakdown'!$A$9:$E$655,2,1)))</f>
        <v xml:space="preserve"> </v>
      </c>
      <c r="BW17" s="21"/>
      <c r="BX17" s="76">
        <f t="shared" ca="1" si="22"/>
        <v>42356.500009999974</v>
      </c>
      <c r="BY17" s="20" t="str">
        <f ca="1">IF(BX17&lt;'Time Breakdown'!$A$9,"",IF(VLOOKUP(BX17,'Time Breakdown'!$A$9:$E$655,2,1)=VLOOKUP(BX16,'Time Breakdown'!$A$9:$E$655,2,1)," ",VLOOKUP(BX17,'Time Breakdown'!$A$9:$E$655,2,1)))</f>
        <v xml:space="preserve"> </v>
      </c>
      <c r="BZ17" s="21"/>
      <c r="CA17" s="76">
        <f t="shared" ca="1" si="23"/>
        <v>42357.500009999974</v>
      </c>
      <c r="CB17" s="20" t="str">
        <f ca="1">IF(CA17&lt;'Time Breakdown'!$A$9,"",IF(VLOOKUP(CA17,'Time Breakdown'!$A$9:$E$655,2,1)=VLOOKUP(CA16,'Time Breakdown'!$A$9:$E$655,2,1)," ",VLOOKUP(CA17,'Time Breakdown'!$A$9:$E$655,2,1)))</f>
        <v xml:space="preserve"> </v>
      </c>
      <c r="CC17" s="21"/>
      <c r="CD17" s="76">
        <f t="shared" ca="1" si="24"/>
        <v>42358.500009999974</v>
      </c>
      <c r="CE17" s="20" t="str">
        <f ca="1">IF(CD17&lt;'Time Breakdown'!$A$9,"",IF(VLOOKUP(CD17,'Time Breakdown'!$A$9:$E$655,2,1)=VLOOKUP(CD16,'Time Breakdown'!$A$9:$E$655,2,1)," ",VLOOKUP(CD17,'Time Breakdown'!$A$9:$E$655,2,1)))</f>
        <v xml:space="preserve"> </v>
      </c>
      <c r="CF17" s="21"/>
      <c r="CG17" s="76">
        <f t="shared" ca="1" si="25"/>
        <v>42359.500009999974</v>
      </c>
      <c r="CH17" s="20" t="str">
        <f ca="1">IF(CG17&lt;'Time Breakdown'!$A$9,"",IF(VLOOKUP(CG17,'Time Breakdown'!$A$9:$E$655,2,1)=VLOOKUP(CG16,'Time Breakdown'!$A$9:$E$655,2,1)," ",VLOOKUP(CG17,'Time Breakdown'!$A$9:$E$655,2,1)))</f>
        <v xml:space="preserve"> </v>
      </c>
      <c r="CI17" s="21"/>
      <c r="CJ17" s="76">
        <f t="shared" ca="1" si="26"/>
        <v>42360.500009999974</v>
      </c>
      <c r="CK17" s="20" t="str">
        <f ca="1">IF(CJ17&lt;'Time Breakdown'!$A$9,"",IF(VLOOKUP(CJ17,'Time Breakdown'!$A$9:$E$655,2,1)=VLOOKUP(CJ16,'Time Breakdown'!$A$9:$E$655,2,1)," ",VLOOKUP(CJ17,'Time Breakdown'!$A$9:$E$655,2,1)))</f>
        <v xml:space="preserve"> </v>
      </c>
      <c r="CL17" s="21"/>
      <c r="CM17" s="76">
        <f t="shared" ca="1" si="27"/>
        <v>42361.500009999974</v>
      </c>
      <c r="CN17" s="20" t="str">
        <f ca="1">IF(CM17&lt;'Time Breakdown'!$A$9,"",IF(VLOOKUP(CM17,'Time Breakdown'!$A$9:$E$655,2,1)=VLOOKUP(CM16,'Time Breakdown'!$A$9:$E$655,2,1)," ",VLOOKUP(CM17,'Time Breakdown'!$A$9:$E$655,2,1)))</f>
        <v xml:space="preserve"> </v>
      </c>
      <c r="CO17" s="21"/>
      <c r="CP17" s="76">
        <f t="shared" ca="1" si="28"/>
        <v>42362.500009999974</v>
      </c>
      <c r="CQ17" s="20" t="str">
        <f ca="1">IF(CP17&lt;'Time Breakdown'!$A$9,"",IF(VLOOKUP(CP17,'Time Breakdown'!$A$9:$E$655,2,1)=VLOOKUP(CP16,'Time Breakdown'!$A$9:$E$655,2,1)," ",VLOOKUP(CP17,'Time Breakdown'!$A$9:$E$655,2,1)))</f>
        <v xml:space="preserve"> </v>
      </c>
      <c r="CR17" s="21"/>
      <c r="CS17" s="76">
        <f t="shared" ca="1" si="29"/>
        <v>42363.500009999974</v>
      </c>
      <c r="CT17" s="20" t="str">
        <f ca="1">IF(CS17&lt;'Time Breakdown'!$A$9,"",IF(VLOOKUP(CS17,'Time Breakdown'!$A$9:$E$655,2,1)=VLOOKUP(CS16,'Time Breakdown'!$A$9:$E$655,2,1)," ",VLOOKUP(CS17,'Time Breakdown'!$A$9:$E$655,2,1)))</f>
        <v xml:space="preserve"> </v>
      </c>
      <c r="CU17" s="21"/>
      <c r="CV17" s="76">
        <f t="shared" ca="1" si="30"/>
        <v>42364.500009999974</v>
      </c>
      <c r="CW17" s="20" t="str">
        <f ca="1">IF(CV17&lt;'Time Breakdown'!$A$9,"",IF(VLOOKUP(CV17,'Time Breakdown'!$A$9:$E$655,2,1)=VLOOKUP(CV16,'Time Breakdown'!$A$9:$E$655,2,1)," ",VLOOKUP(CV17,'Time Breakdown'!$A$9:$E$655,2,1)))</f>
        <v xml:space="preserve"> </v>
      </c>
      <c r="CX17" s="21"/>
      <c r="CY17" s="76">
        <f t="shared" ca="1" si="31"/>
        <v>42365.500009999974</v>
      </c>
      <c r="CZ17" s="20" t="str">
        <f ca="1">IF(CY17&lt;'Time Breakdown'!$A$9,"",IF(VLOOKUP(CY17,'Time Breakdown'!$A$9:$E$655,2,1)=VLOOKUP(CY16,'Time Breakdown'!$A$9:$E$655,2,1)," ",VLOOKUP(CY17,'Time Breakdown'!$A$9:$E$655,2,1)))</f>
        <v xml:space="preserve"> </v>
      </c>
      <c r="DA17" s="21"/>
      <c r="DB17" s="76">
        <f t="shared" ca="1" si="32"/>
        <v>42366.500009999974</v>
      </c>
      <c r="DC17" s="20" t="str">
        <f ca="1">IF(DB17&lt;'Time Breakdown'!$A$9,"",IF(VLOOKUP(DB17,'Time Breakdown'!$A$9:$E$655,2,1)=VLOOKUP(DB16,'Time Breakdown'!$A$9:$E$655,2,1)," ",VLOOKUP(DB17,'Time Breakdown'!$A$9:$E$655,2,1)))</f>
        <v xml:space="preserve"> </v>
      </c>
      <c r="DD17" s="21"/>
      <c r="DE17" s="76">
        <f t="shared" ca="1" si="33"/>
        <v>42367.500009999974</v>
      </c>
      <c r="DF17" s="20" t="str">
        <f ca="1">IF(DE17&lt;'Time Breakdown'!$A$9,"",IF(VLOOKUP(DE17,'Time Breakdown'!$A$9:$E$655,2,1)=VLOOKUP(DE16,'Time Breakdown'!$A$9:$E$655,2,1)," ",VLOOKUP(DE17,'Time Breakdown'!$A$9:$E$655,2,1)))</f>
        <v xml:space="preserve"> </v>
      </c>
      <c r="DG17" s="21"/>
      <c r="DH17" s="76">
        <f t="shared" ca="1" si="34"/>
        <v>42368.500009999974</v>
      </c>
      <c r="DI17" s="20" t="str">
        <f ca="1">IF(DH17&lt;'Time Breakdown'!$A$9,"",IF(VLOOKUP(DH17,'Time Breakdown'!$A$9:$E$655,2,1)=VLOOKUP(DH16,'Time Breakdown'!$A$9:$E$655,2,1)," ",VLOOKUP(DH17,'Time Breakdown'!$A$9:$E$655,2,1)))</f>
        <v xml:space="preserve"> </v>
      </c>
      <c r="DJ17" s="21"/>
      <c r="DK17" s="76">
        <f t="shared" ca="1" si="35"/>
        <v>42369.500009999974</v>
      </c>
      <c r="DL17" s="20" t="str">
        <f ca="1">IF(DK17&lt;'Time Breakdown'!$A$9,"",IF(VLOOKUP(DK17,'Time Breakdown'!$A$9:$E$655,2,1)=VLOOKUP(DK16,'Time Breakdown'!$A$9:$E$655,2,1)," ",VLOOKUP(DK17,'Time Breakdown'!$A$9:$E$655,2,1)))</f>
        <v xml:space="preserve"> </v>
      </c>
      <c r="DM17" s="21"/>
      <c r="DN17" s="76">
        <f t="shared" ca="1" si="36"/>
        <v>42370.500009999974</v>
      </c>
      <c r="DO17" s="20" t="str">
        <f ca="1">IF(DN17&lt;'Time Breakdown'!$A$9,"",IF(VLOOKUP(DN17,'Time Breakdown'!$A$9:$E$655,2,1)=VLOOKUP(DN16,'Time Breakdown'!$A$9:$E$655,2,1)," ",VLOOKUP(DN17,'Time Breakdown'!$A$9:$E$655,2,1)))</f>
        <v xml:space="preserve"> </v>
      </c>
      <c r="DP17" s="21"/>
      <c r="DQ17" s="76">
        <f t="shared" ca="1" si="37"/>
        <v>42371.500009999974</v>
      </c>
      <c r="DR17" s="20" t="str">
        <f ca="1">IF(DQ17&lt;'Time Breakdown'!$A$9,"",IF(VLOOKUP(DQ17,'Time Breakdown'!$A$9:$E$655,2,1)=VLOOKUP(DQ16,'Time Breakdown'!$A$9:$E$655,2,1)," ",VLOOKUP(DQ17,'Time Breakdown'!$A$9:$E$655,2,1)))</f>
        <v xml:space="preserve"> </v>
      </c>
      <c r="DS17" s="21"/>
      <c r="DT17" s="76">
        <f t="shared" ca="1" si="38"/>
        <v>42372.500009999974</v>
      </c>
      <c r="DU17" s="20" t="str">
        <f ca="1">IF(DT17&lt;'Time Breakdown'!$A$9,"",IF(VLOOKUP(DT17,'Time Breakdown'!$A$9:$E$655,2,1)=VLOOKUP(DT16,'Time Breakdown'!$A$9:$E$655,2,1)," ",VLOOKUP(DT17,'Time Breakdown'!$A$9:$E$655,2,1)))</f>
        <v xml:space="preserve"> </v>
      </c>
      <c r="DV17" s="21"/>
      <c r="DW17" s="76">
        <f t="shared" ca="1" si="39"/>
        <v>42373.500009999974</v>
      </c>
      <c r="DX17" s="20" t="str">
        <f ca="1">IF(DW17&lt;'Time Breakdown'!$A$9,"",IF(VLOOKUP(DW17,'Time Breakdown'!$A$9:$E$655,2,1)=VLOOKUP(DW16,'Time Breakdown'!$A$9:$E$655,2,1)," ",VLOOKUP(DW17,'Time Breakdown'!$A$9:$E$655,2,1)))</f>
        <v xml:space="preserve"> </v>
      </c>
      <c r="DY17" s="21"/>
      <c r="DZ17" s="76">
        <f t="shared" ca="1" si="40"/>
        <v>42374.500009999974</v>
      </c>
      <c r="EA17" s="20" t="str">
        <f ca="1">IF(DZ17&lt;'Time Breakdown'!$A$9,"",IF(VLOOKUP(DZ17,'Time Breakdown'!$A$9:$E$655,2,1)=VLOOKUP(DZ16,'Time Breakdown'!$A$9:$E$655,2,1)," ",VLOOKUP(DZ17,'Time Breakdown'!$A$9:$E$655,2,1)))</f>
        <v xml:space="preserve"> </v>
      </c>
      <c r="EB17" s="21"/>
      <c r="EC17" s="76">
        <f t="shared" ca="1" si="41"/>
        <v>42375.500009999974</v>
      </c>
      <c r="ED17" s="20" t="str">
        <f ca="1">IF(EC17&lt;'Time Breakdown'!$A$9,"",IF(VLOOKUP(EC17,'Time Breakdown'!$A$9:$E$655,2,1)=VLOOKUP(EC16,'Time Breakdown'!$A$9:$E$655,2,1)," ",VLOOKUP(EC17,'Time Breakdown'!$A$9:$E$655,2,1)))</f>
        <v xml:space="preserve"> </v>
      </c>
      <c r="EE17" s="21"/>
      <c r="EF17" s="76">
        <f t="shared" ca="1" si="42"/>
        <v>42376.500009999974</v>
      </c>
      <c r="EG17" s="20" t="str">
        <f ca="1">IF(EF17&lt;'Time Breakdown'!$A$9,"",IF(VLOOKUP(EF17,'Time Breakdown'!$A$9:$E$655,2,1)=VLOOKUP(EF16,'Time Breakdown'!$A$9:$E$655,2,1)," ",VLOOKUP(EF17,'Time Breakdown'!$A$9:$E$655,2,1)))</f>
        <v xml:space="preserve"> </v>
      </c>
      <c r="EH17" s="21"/>
      <c r="EI17" s="76">
        <f t="shared" ca="1" si="43"/>
        <v>42377.500009999974</v>
      </c>
      <c r="EJ17" s="20" t="str">
        <f ca="1">IF(EI17&lt;'Time Breakdown'!$A$9,"",IF(VLOOKUP(EI17,'Time Breakdown'!$A$9:$E$655,2,1)=VLOOKUP(EI16,'Time Breakdown'!$A$9:$E$655,2,1)," ",VLOOKUP(EI17,'Time Breakdown'!$A$9:$E$655,2,1)))</f>
        <v xml:space="preserve"> </v>
      </c>
      <c r="EK17" s="21"/>
      <c r="EL17" s="76">
        <f t="shared" ca="1" si="44"/>
        <v>42378.500009999974</v>
      </c>
      <c r="EM17" s="20" t="str">
        <f ca="1">IF(EL17&lt;'Time Breakdown'!$A$9,"",IF(VLOOKUP(EL17,'Time Breakdown'!$A$9:$E$655,2,1)=VLOOKUP(EL16,'Time Breakdown'!$A$9:$E$655,2,1)," ",VLOOKUP(EL17,'Time Breakdown'!$A$9:$E$655,2,1)))</f>
        <v xml:space="preserve"> </v>
      </c>
      <c r="EN17" s="21"/>
      <c r="EO17" s="76">
        <f t="shared" ca="1" si="45"/>
        <v>42379.500009999974</v>
      </c>
      <c r="EP17" s="20" t="str">
        <f ca="1">IF(EO17&lt;'Time Breakdown'!$A$9,"",IF(VLOOKUP(EO17,'Time Breakdown'!$A$9:$E$655,2,1)=VLOOKUP(EO16,'Time Breakdown'!$A$9:$E$655,2,1)," ",VLOOKUP(EO17,'Time Breakdown'!$A$9:$E$655,2,1)))</f>
        <v xml:space="preserve"> </v>
      </c>
      <c r="EQ17" s="21"/>
      <c r="ER17" s="76">
        <f t="shared" ca="1" si="46"/>
        <v>42380.500009999974</v>
      </c>
      <c r="ES17" s="20" t="str">
        <f ca="1">IF(ER17&lt;'Time Breakdown'!$A$9,"",IF(VLOOKUP(ER17,'Time Breakdown'!$A$9:$E$655,2,1)=VLOOKUP(ER16,'Time Breakdown'!$A$9:$E$655,2,1)," ",VLOOKUP(ER17,'Time Breakdown'!$A$9:$E$655,2,1)))</f>
        <v xml:space="preserve"> </v>
      </c>
      <c r="ET17" s="21"/>
      <c r="EU17" s="76">
        <f t="shared" ca="1" si="47"/>
        <v>42381.500009999974</v>
      </c>
      <c r="EV17" s="20" t="str">
        <f ca="1">IF(EU17&lt;'Time Breakdown'!$A$9,"",IF(VLOOKUP(EU17,'Time Breakdown'!$A$9:$E$655,2,1)=VLOOKUP(EU16,'Time Breakdown'!$A$9:$E$655,2,1)," ",VLOOKUP(EU17,'Time Breakdown'!$A$9:$E$655,2,1)))</f>
        <v xml:space="preserve"> </v>
      </c>
      <c r="EW17" s="21"/>
      <c r="EX17" s="76">
        <f t="shared" ca="1" si="48"/>
        <v>42382.500009999974</v>
      </c>
      <c r="EY17" s="20" t="str">
        <f ca="1">IF(EX17&lt;'Time Breakdown'!$A$9,"",IF(VLOOKUP(EX17,'Time Breakdown'!$A$9:$E$655,2,1)=VLOOKUP(EX16,'Time Breakdown'!$A$9:$E$655,2,1)," ",VLOOKUP(EX17,'Time Breakdown'!$A$9:$E$655,2,1)))</f>
        <v xml:space="preserve"> </v>
      </c>
      <c r="EZ17" s="21"/>
      <c r="FA17" s="76">
        <f t="shared" ca="1" si="49"/>
        <v>42383.500009999974</v>
      </c>
      <c r="FB17" s="20" t="str">
        <f ca="1">IF(FA17&lt;'Time Breakdown'!$A$9,"",IF(VLOOKUP(FA17,'Time Breakdown'!$A$9:$E$655,2,1)=VLOOKUP(FA16,'Time Breakdown'!$A$9:$E$655,2,1)," ",VLOOKUP(FA17,'Time Breakdown'!$A$9:$E$655,2,1)))</f>
        <v xml:space="preserve"> </v>
      </c>
      <c r="FC17" s="21"/>
      <c r="FD17" s="76">
        <f t="shared" ca="1" si="50"/>
        <v>42384.500009999974</v>
      </c>
      <c r="FE17" s="20" t="str">
        <f ca="1">IF(FD17&lt;'Time Breakdown'!$A$9,"",IF(VLOOKUP(FD17,'Time Breakdown'!$A$9:$E$655,2,1)=VLOOKUP(FD16,'Time Breakdown'!$A$9:$E$655,2,1)," ",VLOOKUP(FD17,'Time Breakdown'!$A$9:$E$655,2,1)))</f>
        <v xml:space="preserve"> </v>
      </c>
      <c r="FF17" s="21"/>
      <c r="FG17" s="76">
        <f t="shared" ca="1" si="51"/>
        <v>42385.500009999974</v>
      </c>
      <c r="FH17" s="20" t="str">
        <f ca="1">IF(FG17&lt;'Time Breakdown'!$A$9,"",IF(VLOOKUP(FG17,'Time Breakdown'!$A$9:$E$655,2,1)=VLOOKUP(FG16,'Time Breakdown'!$A$9:$E$655,2,1)," ",VLOOKUP(FG17,'Time Breakdown'!$A$9:$E$655,2,1)))</f>
        <v xml:space="preserve"> </v>
      </c>
      <c r="FI17" s="21"/>
      <c r="FJ17" s="76">
        <f t="shared" ca="1" si="52"/>
        <v>42386.500009999974</v>
      </c>
      <c r="FK17" s="20" t="str">
        <f ca="1">IF(FJ17&lt;'Time Breakdown'!$A$9,"",IF(VLOOKUP(FJ17,'Time Breakdown'!$A$9:$E$655,2,1)=VLOOKUP(FJ16,'Time Breakdown'!$A$9:$E$655,2,1)," ",VLOOKUP(FJ17,'Time Breakdown'!$A$9:$E$655,2,1)))</f>
        <v xml:space="preserve"> </v>
      </c>
      <c r="FL17" s="21"/>
      <c r="FM17" s="76">
        <f t="shared" ca="1" si="53"/>
        <v>42387.500009999974</v>
      </c>
      <c r="FN17" s="20" t="str">
        <f ca="1">IF(FM17&lt;'Time Breakdown'!$A$9,"",IF(VLOOKUP(FM17,'Time Breakdown'!$A$9:$E$655,2,1)=VLOOKUP(FM16,'Time Breakdown'!$A$9:$E$655,2,1)," ",VLOOKUP(FM17,'Time Breakdown'!$A$9:$E$655,2,1)))</f>
        <v xml:space="preserve"> </v>
      </c>
      <c r="FO17" s="21"/>
      <c r="FP17" s="76">
        <f t="shared" ca="1" si="54"/>
        <v>42388.500009999974</v>
      </c>
      <c r="FQ17" s="20" t="str">
        <f ca="1">IF(FP17&lt;'Time Breakdown'!$A$9,"",IF(VLOOKUP(FP17,'Time Breakdown'!$A$9:$E$655,2,1)=VLOOKUP(FP16,'Time Breakdown'!$A$9:$E$655,2,1)," ",VLOOKUP(FP17,'Time Breakdown'!$A$9:$E$655,2,1)))</f>
        <v xml:space="preserve"> </v>
      </c>
      <c r="FR17" s="21"/>
      <c r="FS17" s="76">
        <f t="shared" ca="1" si="55"/>
        <v>42389.500009999974</v>
      </c>
      <c r="FT17" s="20" t="str">
        <f ca="1">IF(FS17&lt;'Time Breakdown'!$A$9,"",IF(VLOOKUP(FS17,'Time Breakdown'!$A$9:$E$655,2,1)=VLOOKUP(FS16,'Time Breakdown'!$A$9:$E$655,2,1)," ",VLOOKUP(FS17,'Time Breakdown'!$A$9:$E$655,2,1)))</f>
        <v xml:space="preserve"> </v>
      </c>
      <c r="FU17" s="21"/>
      <c r="FV17" s="76">
        <f t="shared" ca="1" si="56"/>
        <v>42390.500009999974</v>
      </c>
      <c r="FW17" s="20" t="str">
        <f ca="1">IF(FV17&lt;'Time Breakdown'!$A$9,"",IF(VLOOKUP(FV17,'Time Breakdown'!$A$9:$E$655,2,1)=VLOOKUP(FV16,'Time Breakdown'!$A$9:$E$655,2,1)," ",VLOOKUP(FV17,'Time Breakdown'!$A$9:$E$655,2,1)))</f>
        <v xml:space="preserve"> </v>
      </c>
      <c r="FX17" s="21"/>
      <c r="FY17" s="76">
        <f t="shared" ca="1" si="57"/>
        <v>42391.500009999974</v>
      </c>
      <c r="FZ17" s="20" t="str">
        <f ca="1">IF(FY17&lt;'Time Breakdown'!$A$9,"",IF(VLOOKUP(FY17,'Time Breakdown'!$A$9:$E$655,2,1)=VLOOKUP(FY16,'Time Breakdown'!$A$9:$E$655,2,1)," ",VLOOKUP(FY17,'Time Breakdown'!$A$9:$E$655,2,1)))</f>
        <v xml:space="preserve"> </v>
      </c>
      <c r="GA17" s="21"/>
      <c r="GB17" s="76">
        <f t="shared" ca="1" si="58"/>
        <v>42392.500009999974</v>
      </c>
      <c r="GC17" s="20" t="str">
        <f ca="1">IF(GB17&lt;'Time Breakdown'!$A$9,"",IF(VLOOKUP(GB17,'Time Breakdown'!$A$9:$E$655,2,1)=VLOOKUP(GB16,'Time Breakdown'!$A$9:$E$655,2,1)," ",VLOOKUP(GB17,'Time Breakdown'!$A$9:$E$655,2,1)))</f>
        <v xml:space="preserve"> </v>
      </c>
      <c r="GD17" s="21"/>
      <c r="GE17" s="76">
        <f t="shared" ca="1" si="59"/>
        <v>42393.500009999974</v>
      </c>
      <c r="GF17" s="20" t="str">
        <f ca="1">IF(GE17&lt;'Time Breakdown'!$A$9,"",IF(VLOOKUP(GE17,'Time Breakdown'!$A$9:$E$655,2,1)=VLOOKUP(GE16,'Time Breakdown'!$A$9:$E$655,2,1)," ",VLOOKUP(GE17,'Time Breakdown'!$A$9:$E$655,2,1)))</f>
        <v xml:space="preserve"> </v>
      </c>
      <c r="GG17" s="21"/>
      <c r="GH17" s="76">
        <f t="shared" ca="1" si="60"/>
        <v>42394.500009999974</v>
      </c>
      <c r="GI17" s="20" t="str">
        <f ca="1">IF(GH17&lt;'Time Breakdown'!$A$9,"",IF(VLOOKUP(GH17,'Time Breakdown'!$A$9:$E$655,2,1)=VLOOKUP(GH16,'Time Breakdown'!$A$9:$E$655,2,1)," ",VLOOKUP(GH17,'Time Breakdown'!$A$9:$E$655,2,1)))</f>
        <v xml:space="preserve"> </v>
      </c>
      <c r="GJ17" s="21"/>
      <c r="GK17" s="76">
        <f t="shared" ca="1" si="61"/>
        <v>42395.500009999974</v>
      </c>
      <c r="GL17" s="20" t="str">
        <f ca="1">IF(GK17&lt;'Time Breakdown'!$A$9,"",IF(VLOOKUP(GK17,'Time Breakdown'!$A$9:$E$655,2,1)=VLOOKUP(GK16,'Time Breakdown'!$A$9:$E$655,2,1)," ",VLOOKUP(GK17,'Time Breakdown'!$A$9:$E$655,2,1)))</f>
        <v xml:space="preserve"> </v>
      </c>
      <c r="GM17" s="21"/>
      <c r="GN17" s="76">
        <f t="shared" ca="1" si="62"/>
        <v>42396.500009999974</v>
      </c>
      <c r="GO17" s="20" t="str">
        <f ca="1">IF(GN17&lt;'Time Breakdown'!$A$9,"",IF(VLOOKUP(GN17,'Time Breakdown'!$A$9:$E$655,2,1)=VLOOKUP(GN16,'Time Breakdown'!$A$9:$E$655,2,1)," ",VLOOKUP(GN17,'Time Breakdown'!$A$9:$E$655,2,1)))</f>
        <v xml:space="preserve"> </v>
      </c>
      <c r="GP17" s="21"/>
      <c r="GQ17" s="76">
        <f t="shared" ca="1" si="63"/>
        <v>42397.500009999974</v>
      </c>
      <c r="GR17" s="20" t="str">
        <f ca="1">IF(GQ17&lt;'Time Breakdown'!$A$9,"",IF(VLOOKUP(GQ17,'Time Breakdown'!$A$9:$E$655,2,1)=VLOOKUP(GQ16,'Time Breakdown'!$A$9:$E$655,2,1)," ",VLOOKUP(GQ17,'Time Breakdown'!$A$9:$E$655,2,1)))</f>
        <v xml:space="preserve"> </v>
      </c>
      <c r="GS17" s="21"/>
      <c r="GT17" s="76">
        <f t="shared" ca="1" si="64"/>
        <v>42398.500009999974</v>
      </c>
      <c r="GU17" s="20" t="str">
        <f ca="1">IF(GT17&lt;'Time Breakdown'!$A$9,"",IF(VLOOKUP(GT17,'Time Breakdown'!$A$9:$E$655,2,1)=VLOOKUP(GT16,'Time Breakdown'!$A$9:$E$655,2,1)," ",VLOOKUP(GT17,'Time Breakdown'!$A$9:$E$655,2,1)))</f>
        <v xml:space="preserve"> </v>
      </c>
      <c r="GV17" s="21"/>
      <c r="GW17" s="76">
        <f t="shared" ca="1" si="65"/>
        <v>42399.500009999974</v>
      </c>
      <c r="GX17" s="20" t="str">
        <f ca="1">IF(GW17&lt;'Time Breakdown'!$A$9,"",IF(VLOOKUP(GW17,'Time Breakdown'!$A$9:$E$655,2,1)=VLOOKUP(GW16,'Time Breakdown'!$A$9:$E$655,2,1)," ",VLOOKUP(GW17,'Time Breakdown'!$A$9:$E$655,2,1)))</f>
        <v xml:space="preserve"> </v>
      </c>
      <c r="GY17" s="21"/>
      <c r="GZ17" s="76">
        <f t="shared" ca="1" si="66"/>
        <v>42400.500009999974</v>
      </c>
      <c r="HA17" s="20" t="str">
        <f ca="1">IF(GZ17&lt;'Time Breakdown'!$A$9,"",IF(VLOOKUP(GZ17,'Time Breakdown'!$A$9:$E$655,2,1)=VLOOKUP(GZ16,'Time Breakdown'!$A$9:$E$655,2,1)," ",VLOOKUP(GZ17,'Time Breakdown'!$A$9:$E$655,2,1)))</f>
        <v xml:space="preserve"> </v>
      </c>
      <c r="HB17" s="21"/>
      <c r="HC17" s="76">
        <f t="shared" ca="1" si="67"/>
        <v>42401.500009999974</v>
      </c>
      <c r="HD17" s="20" t="str">
        <f ca="1">IF(HC17&lt;'Time Breakdown'!$A$9,"",IF(VLOOKUP(HC17,'Time Breakdown'!$A$9:$E$655,2,1)=VLOOKUP(HC16,'Time Breakdown'!$A$9:$E$655,2,1)," ",VLOOKUP(HC17,'Time Breakdown'!$A$9:$E$655,2,1)))</f>
        <v xml:space="preserve"> </v>
      </c>
      <c r="HE17" s="21"/>
      <c r="HF17" s="76">
        <f t="shared" ca="1" si="68"/>
        <v>42402.500009999974</v>
      </c>
      <c r="HG17" s="20" t="str">
        <f ca="1">IF(HF17&lt;'Time Breakdown'!$A$9,"",IF(VLOOKUP(HF17,'Time Breakdown'!$A$9:$E$655,2,1)=VLOOKUP(HF16,'Time Breakdown'!$A$9:$E$655,2,1)," ",VLOOKUP(HF17,'Time Breakdown'!$A$9:$E$655,2,1)))</f>
        <v xml:space="preserve"> </v>
      </c>
      <c r="HH17" s="21"/>
      <c r="HI17" s="76">
        <f t="shared" ca="1" si="69"/>
        <v>42403.500009999974</v>
      </c>
      <c r="HJ17" s="20" t="str">
        <f ca="1">IF(HI17&lt;'Time Breakdown'!$A$9,"",IF(VLOOKUP(HI17,'Time Breakdown'!$A$9:$E$655,2,1)=VLOOKUP(HI16,'Time Breakdown'!$A$9:$E$655,2,1)," ",VLOOKUP(HI17,'Time Breakdown'!$A$9:$E$655,2,1)))</f>
        <v xml:space="preserve"> </v>
      </c>
      <c r="HK17" s="21"/>
      <c r="HL17" s="76">
        <f t="shared" ca="1" si="70"/>
        <v>42404.500009999974</v>
      </c>
      <c r="HM17" s="20" t="str">
        <f ca="1">IF(HL17&lt;'Time Breakdown'!$A$9,"",IF(VLOOKUP(HL17,'Time Breakdown'!$A$9:$E$655,2,1)=VLOOKUP(HL16,'Time Breakdown'!$A$9:$E$655,2,1)," ",VLOOKUP(HL17,'Time Breakdown'!$A$9:$E$655,2,1)))</f>
        <v xml:space="preserve"> </v>
      </c>
      <c r="HN17" s="21"/>
      <c r="HO17" s="76">
        <f t="shared" ca="1" si="71"/>
        <v>42405.500009999974</v>
      </c>
      <c r="HP17" s="20" t="str">
        <f ca="1">IF(HO17&lt;'Time Breakdown'!$A$9,"",IF(VLOOKUP(HO17,'Time Breakdown'!$A$9:$E$655,2,1)=VLOOKUP(HO16,'Time Breakdown'!$A$9:$E$655,2,1)," ",VLOOKUP(HO17,'Time Breakdown'!$A$9:$E$655,2,1)))</f>
        <v xml:space="preserve"> </v>
      </c>
      <c r="HQ17" s="21"/>
      <c r="HR17" s="76">
        <f t="shared" ca="1" si="72"/>
        <v>42406.500009999974</v>
      </c>
      <c r="HS17" s="20" t="str">
        <f ca="1">IF(HR17&lt;'Time Breakdown'!$A$9,"",IF(VLOOKUP(HR17,'Time Breakdown'!$A$9:$E$655,2,1)=VLOOKUP(HR16,'Time Breakdown'!$A$9:$E$655,2,1)," ",VLOOKUP(HR17,'Time Breakdown'!$A$9:$E$655,2,1)))</f>
        <v xml:space="preserve"> </v>
      </c>
      <c r="HT17" s="21"/>
      <c r="HU17" s="76">
        <f t="shared" ca="1" si="73"/>
        <v>42407.500009999974</v>
      </c>
      <c r="HV17" s="20" t="str">
        <f ca="1">IF(HU17&lt;'Time Breakdown'!$A$9,"",IF(VLOOKUP(HU17,'Time Breakdown'!$A$9:$E$655,2,1)=VLOOKUP(HU16,'Time Breakdown'!$A$9:$E$655,2,1)," ",VLOOKUP(HU17,'Time Breakdown'!$A$9:$E$655,2,1)))</f>
        <v xml:space="preserve"> </v>
      </c>
      <c r="HW17" s="21"/>
      <c r="HX17" s="76">
        <f t="shared" ca="1" si="74"/>
        <v>42408.500009999974</v>
      </c>
      <c r="HY17" s="20" t="str">
        <f ca="1">IF(HX17&lt;'Time Breakdown'!$A$9,"",IF(VLOOKUP(HX17,'Time Breakdown'!$A$9:$E$655,2,1)=VLOOKUP(HX16,'Time Breakdown'!$A$9:$E$655,2,1)," ",VLOOKUP(HX17,'Time Breakdown'!$A$9:$E$655,2,1)))</f>
        <v xml:space="preserve"> </v>
      </c>
      <c r="HZ17" s="21"/>
      <c r="IA17" s="76">
        <f t="shared" ca="1" si="75"/>
        <v>42409.500009999974</v>
      </c>
      <c r="IB17" s="20" t="str">
        <f ca="1">IF(IA17&lt;'Time Breakdown'!$A$9,"",IF(VLOOKUP(IA17,'Time Breakdown'!$A$9:$E$655,2,1)=VLOOKUP(IA16,'Time Breakdown'!$A$9:$E$655,2,1)," ",VLOOKUP(IA17,'Time Breakdown'!$A$9:$E$655,2,1)))</f>
        <v xml:space="preserve"> </v>
      </c>
      <c r="IC17" s="21"/>
      <c r="ID17" s="76">
        <f t="shared" ca="1" si="76"/>
        <v>42410.500009999974</v>
      </c>
      <c r="IE17" s="20" t="str">
        <f ca="1">IF(ID17&lt;'Time Breakdown'!$A$9,"",IF(VLOOKUP(ID17,'Time Breakdown'!$A$9:$E$655,2,1)=VLOOKUP(ID16,'Time Breakdown'!$A$9:$E$655,2,1)," ",VLOOKUP(ID17,'Time Breakdown'!$A$9:$E$655,2,1)))</f>
        <v xml:space="preserve"> </v>
      </c>
      <c r="IF17" s="21"/>
      <c r="IG17" s="76">
        <f t="shared" ca="1" si="77"/>
        <v>42411.500009999974</v>
      </c>
      <c r="IH17" s="20" t="str">
        <f ca="1">IF(IG17&lt;'Time Breakdown'!$A$9,"",IF(VLOOKUP(IG17,'Time Breakdown'!$A$9:$E$655,2,1)=VLOOKUP(IG16,'Time Breakdown'!$A$9:$E$655,2,1)," ",VLOOKUP(IG17,'Time Breakdown'!$A$9:$E$655,2,1)))</f>
        <v xml:space="preserve"> </v>
      </c>
      <c r="II17" s="21"/>
      <c r="IJ17" s="76">
        <f t="shared" ca="1" si="78"/>
        <v>42412.500009999974</v>
      </c>
      <c r="IK17" s="20" t="str">
        <f ca="1">IF(IJ17&lt;'Time Breakdown'!$A$9,"",IF(VLOOKUP(IJ17,'Time Breakdown'!$A$9:$E$655,2,1)=VLOOKUP(IJ16,'Time Breakdown'!$A$9:$E$655,2,1)," ",VLOOKUP(IJ17,'Time Breakdown'!$A$9:$E$655,2,1)))</f>
        <v xml:space="preserve"> </v>
      </c>
      <c r="IL17" s="21"/>
      <c r="IM17" s="76">
        <f t="shared" ca="1" si="79"/>
        <v>42413.500009999974</v>
      </c>
      <c r="IN17" s="20" t="str">
        <f ca="1">IF(IM17&lt;'Time Breakdown'!$A$9,"",IF(VLOOKUP(IM17,'Time Breakdown'!$A$9:$E$655,2,1)=VLOOKUP(IM16,'Time Breakdown'!$A$9:$E$655,2,1)," ",VLOOKUP(IM17,'Time Breakdown'!$A$9:$E$655,2,1)))</f>
        <v xml:space="preserve"> </v>
      </c>
      <c r="IO17" s="21"/>
      <c r="IP17" s="76">
        <f t="shared" ca="1" si="80"/>
        <v>42414.500009999974</v>
      </c>
      <c r="IQ17" s="20" t="str">
        <f ca="1">IF(IP17&lt;'Time Breakdown'!$A$9,"",IF(VLOOKUP(IP17,'Time Breakdown'!$A$9:$E$655,2,1)=VLOOKUP(IP16,'Time Breakdown'!$A$9:$E$655,2,1)," ",VLOOKUP(IP17,'Time Breakdown'!$A$9:$E$655,2,1)))</f>
        <v xml:space="preserve"> </v>
      </c>
      <c r="IR17" s="21"/>
      <c r="IS17" s="76">
        <f t="shared" ca="1" si="81"/>
        <v>42415.500009999974</v>
      </c>
      <c r="IT17" s="20" t="str">
        <f ca="1">IF(IS17&lt;'Time Breakdown'!$A$9,"",IF(VLOOKUP(IS17,'Time Breakdown'!$A$9:$E$655,2,1)=VLOOKUP(IS16,'Time Breakdown'!$A$9:$E$655,2,1)," ",VLOOKUP(IS17,'Time Breakdown'!$A$9:$E$655,2,1)))</f>
        <v xml:space="preserve"> </v>
      </c>
      <c r="IU17" s="21"/>
    </row>
    <row r="18" spans="1:255" ht="15" customHeight="1">
      <c r="A18" s="76">
        <f t="shared" ca="1" si="82"/>
        <v>42331.541676666639</v>
      </c>
      <c r="B18" s="20" t="str">
        <f ca="1">IF(A18&lt;'Time Breakdown'!$A$9,"",IF(VLOOKUP(A18,'Time Breakdown'!$A$9:$E$655,2,1)=VLOOKUP(A17,'Time Breakdown'!$A$9:$E$655,2,1)," ",VLOOKUP(A18,'Time Breakdown'!$A$9:$E$655,2,1)))</f>
        <v xml:space="preserve"> </v>
      </c>
      <c r="C18" s="21"/>
      <c r="D18" s="76">
        <f t="shared" ca="1" si="83"/>
        <v>42332.541676666639</v>
      </c>
      <c r="E18" s="20" t="str">
        <f ca="1">IF(D18&lt;'Time Breakdown'!$A$9,"",IF(VLOOKUP(D18,'Time Breakdown'!$A$9:$E$655,2,1)=VLOOKUP(D17,'Time Breakdown'!$A$9:$E$655,2,1)," ",VLOOKUP(D18,'Time Breakdown'!$A$9:$E$655,2,1)))</f>
        <v xml:space="preserve"> </v>
      </c>
      <c r="F18" s="21"/>
      <c r="G18" s="76">
        <f t="shared" ca="1" si="84"/>
        <v>42333.541676666639</v>
      </c>
      <c r="H18" s="20" t="str">
        <f ca="1">IF(G18&lt;'Time Breakdown'!$A$9,"",IF(VLOOKUP(G18,'Time Breakdown'!$A$9:$E$655,2,1)=VLOOKUP(G17,'Time Breakdown'!$A$9:$E$655,2,1)," ",VLOOKUP(G18,'Time Breakdown'!$A$9:$E$655,2,1)))</f>
        <v xml:space="preserve"> </v>
      </c>
      <c r="I18" s="21"/>
      <c r="J18" s="76">
        <f t="shared" ca="1" si="0"/>
        <v>42334.541676666639</v>
      </c>
      <c r="K18" s="20" t="str">
        <f ca="1">IF(J18&lt;'Time Breakdown'!$A$9,"",IF(VLOOKUP(J18,'Time Breakdown'!$A$9:$E$655,2,1)=VLOOKUP(J17,'Time Breakdown'!$A$9:$E$655,2,1)," ",VLOOKUP(J18,'Time Breakdown'!$A$9:$E$655,2,1)))</f>
        <v xml:space="preserve"> </v>
      </c>
      <c r="L18" s="21"/>
      <c r="M18" s="76">
        <f t="shared" ca="1" si="1"/>
        <v>42335.541676666639</v>
      </c>
      <c r="N18" s="20" t="str">
        <f ca="1">IF(M18&lt;'Time Breakdown'!$A$9,"",IF(VLOOKUP(M18,'Time Breakdown'!$A$9:$E$655,2,1)=VLOOKUP(M17,'Time Breakdown'!$A$9:$E$655,2,1)," ",VLOOKUP(M18,'Time Breakdown'!$A$9:$E$655,2,1)))</f>
        <v xml:space="preserve"> </v>
      </c>
      <c r="O18" s="21"/>
      <c r="P18" s="76">
        <f t="shared" ca="1" si="2"/>
        <v>42336.541676666639</v>
      </c>
      <c r="Q18" s="20" t="str">
        <f ca="1">IF(P18&lt;'Time Breakdown'!$A$9,"",IF(VLOOKUP(P18,'Time Breakdown'!$A$9:$E$655,2,1)=VLOOKUP(P17,'Time Breakdown'!$A$9:$E$655,2,1)," ",VLOOKUP(P18,'Time Breakdown'!$A$9:$E$655,2,1)))</f>
        <v xml:space="preserve"> </v>
      </c>
      <c r="R18" s="21"/>
      <c r="S18" s="76">
        <f t="shared" ca="1" si="3"/>
        <v>42337.541676666639</v>
      </c>
      <c r="T18" s="20" t="str">
        <f ca="1">IF(S18&lt;'Time Breakdown'!$A$9,"",IF(VLOOKUP(S18,'Time Breakdown'!$A$9:$E$655,2,1)=VLOOKUP(S17,'Time Breakdown'!$A$9:$E$655,2,1)," ",VLOOKUP(S18,'Time Breakdown'!$A$9:$E$655,2,1)))</f>
        <v xml:space="preserve"> </v>
      </c>
      <c r="U18" s="21"/>
      <c r="V18" s="76">
        <f t="shared" ca="1" si="4"/>
        <v>42338.541676666639</v>
      </c>
      <c r="W18" s="20" t="str">
        <f ca="1">IF(V18&lt;'Time Breakdown'!$A$9,"",IF(VLOOKUP(V18,'Time Breakdown'!$A$9:$E$655,2,1)=VLOOKUP(V17,'Time Breakdown'!$A$9:$E$655,2,1)," ",VLOOKUP(V18,'Time Breakdown'!$A$9:$E$655,2,1)))</f>
        <v xml:space="preserve"> </v>
      </c>
      <c r="X18" s="21"/>
      <c r="Y18" s="76">
        <f t="shared" ca="1" si="5"/>
        <v>42339.541676666639</v>
      </c>
      <c r="Z18" s="20" t="str">
        <f ca="1">IF(Y18&lt;'Time Breakdown'!$A$9,"",IF(VLOOKUP(Y18,'Time Breakdown'!$A$9:$E$655,2,1)=VLOOKUP(Y17,'Time Breakdown'!$A$9:$E$655,2,1)," ",VLOOKUP(Y18,'Time Breakdown'!$A$9:$E$655,2,1)))</f>
        <v xml:space="preserve"> </v>
      </c>
      <c r="AA18" s="21"/>
      <c r="AB18" s="76">
        <f t="shared" ca="1" si="6"/>
        <v>42340.541676666639</v>
      </c>
      <c r="AC18" s="20" t="str">
        <f ca="1">IF(AB18&lt;'Time Breakdown'!$A$9,"",IF(VLOOKUP(AB18,'Time Breakdown'!$A$9:$E$655,2,1)=VLOOKUP(AB17,'Time Breakdown'!$A$9:$E$655,2,1)," ",VLOOKUP(AB18,'Time Breakdown'!$A$9:$E$655,2,1)))</f>
        <v xml:space="preserve"> </v>
      </c>
      <c r="AD18" s="21"/>
      <c r="AE18" s="76">
        <f t="shared" ca="1" si="7"/>
        <v>42341.541676666639</v>
      </c>
      <c r="AF18" s="20" t="str">
        <f ca="1">IF(AE18&lt;'Time Breakdown'!$A$9,"",IF(VLOOKUP(AE18,'Time Breakdown'!$A$9:$E$655,2,1)=VLOOKUP(AE17,'Time Breakdown'!$A$9:$E$655,2,1)," ",VLOOKUP(AE18,'Time Breakdown'!$A$9:$E$655,2,1)))</f>
        <v xml:space="preserve"> </v>
      </c>
      <c r="AG18" s="21"/>
      <c r="AH18" s="76">
        <f t="shared" ca="1" si="8"/>
        <v>42342.541676666639</v>
      </c>
      <c r="AI18" s="20" t="str">
        <f ca="1">IF(AH18&lt;'Time Breakdown'!$A$9,"",IF(VLOOKUP(AH18,'Time Breakdown'!$A$9:$E$655,2,1)=VLOOKUP(AH17,'Time Breakdown'!$A$9:$E$655,2,1)," ",VLOOKUP(AH18,'Time Breakdown'!$A$9:$E$655,2,1)))</f>
        <v xml:space="preserve"> </v>
      </c>
      <c r="AJ18" s="21"/>
      <c r="AK18" s="76">
        <f t="shared" ca="1" si="9"/>
        <v>42343.541676666639</v>
      </c>
      <c r="AL18" s="20" t="str">
        <f ca="1">IF(AK18&lt;'Time Breakdown'!$A$9,"",IF(VLOOKUP(AK18,'Time Breakdown'!$A$9:$E$655,2,1)=VLOOKUP(AK17,'Time Breakdown'!$A$9:$E$655,2,1)," ",VLOOKUP(AK18,'Time Breakdown'!$A$9:$E$655,2,1)))</f>
        <v xml:space="preserve"> </v>
      </c>
      <c r="AM18" s="21"/>
      <c r="AN18" s="76">
        <f t="shared" ca="1" si="10"/>
        <v>42344.541676666639</v>
      </c>
      <c r="AO18" s="20" t="str">
        <f ca="1">IF(AN18&lt;'Time Breakdown'!$A$9,"",IF(VLOOKUP(AN18,'Time Breakdown'!$A$9:$E$655,2,1)=VLOOKUP(AN17,'Time Breakdown'!$A$9:$E$655,2,1)," ",VLOOKUP(AN18,'Time Breakdown'!$A$9:$E$655,2,1)))</f>
        <v xml:space="preserve"> </v>
      </c>
      <c r="AP18" s="21"/>
      <c r="AQ18" s="76">
        <f t="shared" ca="1" si="11"/>
        <v>42345.541676666639</v>
      </c>
      <c r="AR18" s="20" t="str">
        <f ca="1">IF(AQ18&lt;'Time Breakdown'!$A$9,"",IF(VLOOKUP(AQ18,'Time Breakdown'!$A$9:$E$655,2,1)=VLOOKUP(AQ17,'Time Breakdown'!$A$9:$E$655,2,1)," ",VLOOKUP(AQ18,'Time Breakdown'!$A$9:$E$655,2,1)))</f>
        <v xml:space="preserve"> </v>
      </c>
      <c r="AS18" s="21"/>
      <c r="AT18" s="76">
        <f t="shared" ca="1" si="12"/>
        <v>42346.541676666639</v>
      </c>
      <c r="AU18" s="20" t="str">
        <f ca="1">IF(AT18&lt;'Time Breakdown'!$A$9,"",IF(VLOOKUP(AT18,'Time Breakdown'!$A$9:$E$655,2,1)=VLOOKUP(AT17,'Time Breakdown'!$A$9:$E$655,2,1)," ",VLOOKUP(AT18,'Time Breakdown'!$A$9:$E$655,2,1)))</f>
        <v xml:space="preserve"> </v>
      </c>
      <c r="AV18" s="21"/>
      <c r="AW18" s="76">
        <f t="shared" ca="1" si="13"/>
        <v>42347.541676666639</v>
      </c>
      <c r="AX18" s="20" t="str">
        <f ca="1">IF(AW18&lt;'Time Breakdown'!$A$9,"",IF(VLOOKUP(AW18,'Time Breakdown'!$A$9:$E$655,2,1)=VLOOKUP(AW17,'Time Breakdown'!$A$9:$E$655,2,1)," ",VLOOKUP(AW18,'Time Breakdown'!$A$9:$E$655,2,1)))</f>
        <v xml:space="preserve"> </v>
      </c>
      <c r="AY18" s="21"/>
      <c r="AZ18" s="76">
        <f t="shared" ca="1" si="14"/>
        <v>42348.541676666639</v>
      </c>
      <c r="BA18" s="20" t="str">
        <f ca="1">IF(AZ18&lt;'Time Breakdown'!$A$9,"",IF(VLOOKUP(AZ18,'Time Breakdown'!$A$9:$E$655,2,1)=VLOOKUP(AZ17,'Time Breakdown'!$A$9:$E$655,2,1)," ",VLOOKUP(AZ18,'Time Breakdown'!$A$9:$E$655,2,1)))</f>
        <v xml:space="preserve"> </v>
      </c>
      <c r="BB18" s="21"/>
      <c r="BC18" s="76">
        <f t="shared" ca="1" si="15"/>
        <v>42349.541676666639</v>
      </c>
      <c r="BD18" s="20" t="str">
        <f ca="1">IF(BC18&lt;'Time Breakdown'!$A$9,"",IF(VLOOKUP(BC18,'Time Breakdown'!$A$9:$E$655,2,1)=VLOOKUP(BC17,'Time Breakdown'!$A$9:$E$655,2,1)," ",VLOOKUP(BC18,'Time Breakdown'!$A$9:$E$655,2,1)))</f>
        <v xml:space="preserve"> </v>
      </c>
      <c r="BE18" s="21"/>
      <c r="BF18" s="76">
        <f t="shared" ca="1" si="16"/>
        <v>42350.541676666639</v>
      </c>
      <c r="BG18" s="20" t="str">
        <f ca="1">IF(BF18&lt;'Time Breakdown'!$A$9,"",IF(VLOOKUP(BF18,'Time Breakdown'!$A$9:$E$655,2,1)=VLOOKUP(BF17,'Time Breakdown'!$A$9:$E$655,2,1)," ",VLOOKUP(BF18,'Time Breakdown'!$A$9:$E$655,2,1)))</f>
        <v xml:space="preserve"> </v>
      </c>
      <c r="BH18" s="21"/>
      <c r="BI18" s="76">
        <f t="shared" ca="1" si="17"/>
        <v>42351.541676666639</v>
      </c>
      <c r="BJ18" s="20" t="str">
        <f ca="1">IF(BI18&lt;'Time Breakdown'!$A$9,"",IF(VLOOKUP(BI18,'Time Breakdown'!$A$9:$E$655,2,1)=VLOOKUP(BI17,'Time Breakdown'!$A$9:$E$655,2,1)," ",VLOOKUP(BI18,'Time Breakdown'!$A$9:$E$655,2,1)))</f>
        <v xml:space="preserve"> </v>
      </c>
      <c r="BK18" s="21"/>
      <c r="BL18" s="76">
        <f t="shared" ca="1" si="18"/>
        <v>42352.541676666639</v>
      </c>
      <c r="BM18" s="20" t="str">
        <f ca="1">IF(BL18&lt;'Time Breakdown'!$A$9,"",IF(VLOOKUP(BL18,'Time Breakdown'!$A$9:$E$655,2,1)=VLOOKUP(BL17,'Time Breakdown'!$A$9:$E$655,2,1)," ",VLOOKUP(BL18,'Time Breakdown'!$A$9:$E$655,2,1)))</f>
        <v xml:space="preserve"> </v>
      </c>
      <c r="BN18" s="21"/>
      <c r="BO18" s="76">
        <f t="shared" ca="1" si="19"/>
        <v>42353.541676666639</v>
      </c>
      <c r="BP18" s="20" t="str">
        <f ca="1">IF(BO18&lt;'Time Breakdown'!$A$9,"",IF(VLOOKUP(BO18,'Time Breakdown'!$A$9:$E$655,2,1)=VLOOKUP(BO17,'Time Breakdown'!$A$9:$E$655,2,1)," ",VLOOKUP(BO18,'Time Breakdown'!$A$9:$E$655,2,1)))</f>
        <v xml:space="preserve"> </v>
      </c>
      <c r="BQ18" s="21"/>
      <c r="BR18" s="76">
        <f t="shared" ca="1" si="20"/>
        <v>42354.541676666639</v>
      </c>
      <c r="BS18" s="20" t="str">
        <f ca="1">IF(BR18&lt;'Time Breakdown'!$A$9,"",IF(VLOOKUP(BR18,'Time Breakdown'!$A$9:$E$655,2,1)=VLOOKUP(BR17,'Time Breakdown'!$A$9:$E$655,2,1)," ",VLOOKUP(BR18,'Time Breakdown'!$A$9:$E$655,2,1)))</f>
        <v xml:space="preserve"> </v>
      </c>
      <c r="BT18" s="21"/>
      <c r="BU18" s="76">
        <f t="shared" ca="1" si="21"/>
        <v>42355.541676666639</v>
      </c>
      <c r="BV18" s="20" t="str">
        <f ca="1">IF(BU18&lt;'Time Breakdown'!$A$9,"",IF(VLOOKUP(BU18,'Time Breakdown'!$A$9:$E$655,2,1)=VLOOKUP(BU17,'Time Breakdown'!$A$9:$E$655,2,1)," ",VLOOKUP(BU18,'Time Breakdown'!$A$9:$E$655,2,1)))</f>
        <v xml:space="preserve"> </v>
      </c>
      <c r="BW18" s="21"/>
      <c r="BX18" s="76">
        <f t="shared" ca="1" si="22"/>
        <v>42356.541676666639</v>
      </c>
      <c r="BY18" s="20" t="str">
        <f ca="1">IF(BX18&lt;'Time Breakdown'!$A$9,"",IF(VLOOKUP(BX18,'Time Breakdown'!$A$9:$E$655,2,1)=VLOOKUP(BX17,'Time Breakdown'!$A$9:$E$655,2,1)," ",VLOOKUP(BX18,'Time Breakdown'!$A$9:$E$655,2,1)))</f>
        <v xml:space="preserve"> </v>
      </c>
      <c r="BZ18" s="21"/>
      <c r="CA18" s="76">
        <f t="shared" ca="1" si="23"/>
        <v>42357.541676666639</v>
      </c>
      <c r="CB18" s="20" t="str">
        <f ca="1">IF(CA18&lt;'Time Breakdown'!$A$9,"",IF(VLOOKUP(CA18,'Time Breakdown'!$A$9:$E$655,2,1)=VLOOKUP(CA17,'Time Breakdown'!$A$9:$E$655,2,1)," ",VLOOKUP(CA18,'Time Breakdown'!$A$9:$E$655,2,1)))</f>
        <v xml:space="preserve"> </v>
      </c>
      <c r="CC18" s="21"/>
      <c r="CD18" s="76">
        <f t="shared" ca="1" si="24"/>
        <v>42358.541676666639</v>
      </c>
      <c r="CE18" s="20" t="str">
        <f ca="1">IF(CD18&lt;'Time Breakdown'!$A$9,"",IF(VLOOKUP(CD18,'Time Breakdown'!$A$9:$E$655,2,1)=VLOOKUP(CD17,'Time Breakdown'!$A$9:$E$655,2,1)," ",VLOOKUP(CD18,'Time Breakdown'!$A$9:$E$655,2,1)))</f>
        <v xml:space="preserve"> </v>
      </c>
      <c r="CF18" s="21"/>
      <c r="CG18" s="76">
        <f t="shared" ca="1" si="25"/>
        <v>42359.541676666639</v>
      </c>
      <c r="CH18" s="20" t="str">
        <f ca="1">IF(CG18&lt;'Time Breakdown'!$A$9,"",IF(VLOOKUP(CG18,'Time Breakdown'!$A$9:$E$655,2,1)=VLOOKUP(CG17,'Time Breakdown'!$A$9:$E$655,2,1)," ",VLOOKUP(CG18,'Time Breakdown'!$A$9:$E$655,2,1)))</f>
        <v xml:space="preserve"> </v>
      </c>
      <c r="CI18" s="21"/>
      <c r="CJ18" s="76">
        <f t="shared" ca="1" si="26"/>
        <v>42360.541676666639</v>
      </c>
      <c r="CK18" s="20" t="str">
        <f ca="1">IF(CJ18&lt;'Time Breakdown'!$A$9,"",IF(VLOOKUP(CJ18,'Time Breakdown'!$A$9:$E$655,2,1)=VLOOKUP(CJ17,'Time Breakdown'!$A$9:$E$655,2,1)," ",VLOOKUP(CJ18,'Time Breakdown'!$A$9:$E$655,2,1)))</f>
        <v xml:space="preserve"> </v>
      </c>
      <c r="CL18" s="21"/>
      <c r="CM18" s="76">
        <f t="shared" ca="1" si="27"/>
        <v>42361.541676666639</v>
      </c>
      <c r="CN18" s="20" t="str">
        <f ca="1">IF(CM18&lt;'Time Breakdown'!$A$9,"",IF(VLOOKUP(CM18,'Time Breakdown'!$A$9:$E$655,2,1)=VLOOKUP(CM17,'Time Breakdown'!$A$9:$E$655,2,1)," ",VLOOKUP(CM18,'Time Breakdown'!$A$9:$E$655,2,1)))</f>
        <v xml:space="preserve"> </v>
      </c>
      <c r="CO18" s="21"/>
      <c r="CP18" s="76">
        <f t="shared" ca="1" si="28"/>
        <v>42362.541676666639</v>
      </c>
      <c r="CQ18" s="20" t="str">
        <f ca="1">IF(CP18&lt;'Time Breakdown'!$A$9,"",IF(VLOOKUP(CP18,'Time Breakdown'!$A$9:$E$655,2,1)=VLOOKUP(CP17,'Time Breakdown'!$A$9:$E$655,2,1)," ",VLOOKUP(CP18,'Time Breakdown'!$A$9:$E$655,2,1)))</f>
        <v xml:space="preserve"> </v>
      </c>
      <c r="CR18" s="21"/>
      <c r="CS18" s="76">
        <f t="shared" ca="1" si="29"/>
        <v>42363.541676666639</v>
      </c>
      <c r="CT18" s="20" t="str">
        <f ca="1">IF(CS18&lt;'Time Breakdown'!$A$9,"",IF(VLOOKUP(CS18,'Time Breakdown'!$A$9:$E$655,2,1)=VLOOKUP(CS17,'Time Breakdown'!$A$9:$E$655,2,1)," ",VLOOKUP(CS18,'Time Breakdown'!$A$9:$E$655,2,1)))</f>
        <v xml:space="preserve"> </v>
      </c>
      <c r="CU18" s="21"/>
      <c r="CV18" s="76">
        <f t="shared" ca="1" si="30"/>
        <v>42364.541676666639</v>
      </c>
      <c r="CW18" s="20" t="str">
        <f ca="1">IF(CV18&lt;'Time Breakdown'!$A$9,"",IF(VLOOKUP(CV18,'Time Breakdown'!$A$9:$E$655,2,1)=VLOOKUP(CV17,'Time Breakdown'!$A$9:$E$655,2,1)," ",VLOOKUP(CV18,'Time Breakdown'!$A$9:$E$655,2,1)))</f>
        <v xml:space="preserve"> </v>
      </c>
      <c r="CX18" s="21"/>
      <c r="CY18" s="76">
        <f t="shared" ca="1" si="31"/>
        <v>42365.541676666639</v>
      </c>
      <c r="CZ18" s="20" t="str">
        <f ca="1">IF(CY18&lt;'Time Breakdown'!$A$9,"",IF(VLOOKUP(CY18,'Time Breakdown'!$A$9:$E$655,2,1)=VLOOKUP(CY17,'Time Breakdown'!$A$9:$E$655,2,1)," ",VLOOKUP(CY18,'Time Breakdown'!$A$9:$E$655,2,1)))</f>
        <v xml:space="preserve"> </v>
      </c>
      <c r="DA18" s="21"/>
      <c r="DB18" s="76">
        <f t="shared" ca="1" si="32"/>
        <v>42366.541676666639</v>
      </c>
      <c r="DC18" s="20" t="str">
        <f ca="1">IF(DB18&lt;'Time Breakdown'!$A$9,"",IF(VLOOKUP(DB18,'Time Breakdown'!$A$9:$E$655,2,1)=VLOOKUP(DB17,'Time Breakdown'!$A$9:$E$655,2,1)," ",VLOOKUP(DB18,'Time Breakdown'!$A$9:$E$655,2,1)))</f>
        <v xml:space="preserve"> </v>
      </c>
      <c r="DD18" s="21"/>
      <c r="DE18" s="76">
        <f t="shared" ca="1" si="33"/>
        <v>42367.541676666639</v>
      </c>
      <c r="DF18" s="20" t="str">
        <f ca="1">IF(DE18&lt;'Time Breakdown'!$A$9,"",IF(VLOOKUP(DE18,'Time Breakdown'!$A$9:$E$655,2,1)=VLOOKUP(DE17,'Time Breakdown'!$A$9:$E$655,2,1)," ",VLOOKUP(DE18,'Time Breakdown'!$A$9:$E$655,2,1)))</f>
        <v xml:space="preserve"> </v>
      </c>
      <c r="DG18" s="21"/>
      <c r="DH18" s="76">
        <f t="shared" ca="1" si="34"/>
        <v>42368.541676666639</v>
      </c>
      <c r="DI18" s="20" t="str">
        <f ca="1">IF(DH18&lt;'Time Breakdown'!$A$9,"",IF(VLOOKUP(DH18,'Time Breakdown'!$A$9:$E$655,2,1)=VLOOKUP(DH17,'Time Breakdown'!$A$9:$E$655,2,1)," ",VLOOKUP(DH18,'Time Breakdown'!$A$9:$E$655,2,1)))</f>
        <v xml:space="preserve"> </v>
      </c>
      <c r="DJ18" s="21"/>
      <c r="DK18" s="76">
        <f t="shared" ca="1" si="35"/>
        <v>42369.541676666639</v>
      </c>
      <c r="DL18" s="20" t="str">
        <f ca="1">IF(DK18&lt;'Time Breakdown'!$A$9,"",IF(VLOOKUP(DK18,'Time Breakdown'!$A$9:$E$655,2,1)=VLOOKUP(DK17,'Time Breakdown'!$A$9:$E$655,2,1)," ",VLOOKUP(DK18,'Time Breakdown'!$A$9:$E$655,2,1)))</f>
        <v xml:space="preserve"> </v>
      </c>
      <c r="DM18" s="21"/>
      <c r="DN18" s="76">
        <f t="shared" ca="1" si="36"/>
        <v>42370.541676666639</v>
      </c>
      <c r="DO18" s="20" t="str">
        <f ca="1">IF(DN18&lt;'Time Breakdown'!$A$9,"",IF(VLOOKUP(DN18,'Time Breakdown'!$A$9:$E$655,2,1)=VLOOKUP(DN17,'Time Breakdown'!$A$9:$E$655,2,1)," ",VLOOKUP(DN18,'Time Breakdown'!$A$9:$E$655,2,1)))</f>
        <v xml:space="preserve"> </v>
      </c>
      <c r="DP18" s="21"/>
      <c r="DQ18" s="76">
        <f t="shared" ca="1" si="37"/>
        <v>42371.541676666639</v>
      </c>
      <c r="DR18" s="20" t="str">
        <f ca="1">IF(DQ18&lt;'Time Breakdown'!$A$9,"",IF(VLOOKUP(DQ18,'Time Breakdown'!$A$9:$E$655,2,1)=VLOOKUP(DQ17,'Time Breakdown'!$A$9:$E$655,2,1)," ",VLOOKUP(DQ18,'Time Breakdown'!$A$9:$E$655,2,1)))</f>
        <v xml:space="preserve"> </v>
      </c>
      <c r="DS18" s="21"/>
      <c r="DT18" s="76">
        <f t="shared" ca="1" si="38"/>
        <v>42372.541676666639</v>
      </c>
      <c r="DU18" s="20" t="str">
        <f ca="1">IF(DT18&lt;'Time Breakdown'!$A$9,"",IF(VLOOKUP(DT18,'Time Breakdown'!$A$9:$E$655,2,1)=VLOOKUP(DT17,'Time Breakdown'!$A$9:$E$655,2,1)," ",VLOOKUP(DT18,'Time Breakdown'!$A$9:$E$655,2,1)))</f>
        <v xml:space="preserve"> </v>
      </c>
      <c r="DV18" s="21"/>
      <c r="DW18" s="76">
        <f t="shared" ca="1" si="39"/>
        <v>42373.541676666639</v>
      </c>
      <c r="DX18" s="20" t="str">
        <f ca="1">IF(DW18&lt;'Time Breakdown'!$A$9,"",IF(VLOOKUP(DW18,'Time Breakdown'!$A$9:$E$655,2,1)=VLOOKUP(DW17,'Time Breakdown'!$A$9:$E$655,2,1)," ",VLOOKUP(DW18,'Time Breakdown'!$A$9:$E$655,2,1)))</f>
        <v xml:space="preserve"> </v>
      </c>
      <c r="DY18" s="21"/>
      <c r="DZ18" s="76">
        <f t="shared" ca="1" si="40"/>
        <v>42374.541676666639</v>
      </c>
      <c r="EA18" s="20" t="str">
        <f ca="1">IF(DZ18&lt;'Time Breakdown'!$A$9,"",IF(VLOOKUP(DZ18,'Time Breakdown'!$A$9:$E$655,2,1)=VLOOKUP(DZ17,'Time Breakdown'!$A$9:$E$655,2,1)," ",VLOOKUP(DZ18,'Time Breakdown'!$A$9:$E$655,2,1)))</f>
        <v xml:space="preserve"> </v>
      </c>
      <c r="EB18" s="21"/>
      <c r="EC18" s="76">
        <f t="shared" ca="1" si="41"/>
        <v>42375.541676666639</v>
      </c>
      <c r="ED18" s="20" t="str">
        <f ca="1">IF(EC18&lt;'Time Breakdown'!$A$9,"",IF(VLOOKUP(EC18,'Time Breakdown'!$A$9:$E$655,2,1)=VLOOKUP(EC17,'Time Breakdown'!$A$9:$E$655,2,1)," ",VLOOKUP(EC18,'Time Breakdown'!$A$9:$E$655,2,1)))</f>
        <v xml:space="preserve"> </v>
      </c>
      <c r="EE18" s="21"/>
      <c r="EF18" s="76">
        <f t="shared" ca="1" si="42"/>
        <v>42376.541676666639</v>
      </c>
      <c r="EG18" s="20" t="str">
        <f ca="1">IF(EF18&lt;'Time Breakdown'!$A$9,"",IF(VLOOKUP(EF18,'Time Breakdown'!$A$9:$E$655,2,1)=VLOOKUP(EF17,'Time Breakdown'!$A$9:$E$655,2,1)," ",VLOOKUP(EF18,'Time Breakdown'!$A$9:$E$655,2,1)))</f>
        <v xml:space="preserve"> </v>
      </c>
      <c r="EH18" s="21"/>
      <c r="EI18" s="76">
        <f t="shared" ca="1" si="43"/>
        <v>42377.541676666639</v>
      </c>
      <c r="EJ18" s="20" t="str">
        <f ca="1">IF(EI18&lt;'Time Breakdown'!$A$9,"",IF(VLOOKUP(EI18,'Time Breakdown'!$A$9:$E$655,2,1)=VLOOKUP(EI17,'Time Breakdown'!$A$9:$E$655,2,1)," ",VLOOKUP(EI18,'Time Breakdown'!$A$9:$E$655,2,1)))</f>
        <v xml:space="preserve"> </v>
      </c>
      <c r="EK18" s="21"/>
      <c r="EL18" s="76">
        <f t="shared" ca="1" si="44"/>
        <v>42378.541676666639</v>
      </c>
      <c r="EM18" s="20" t="str">
        <f ca="1">IF(EL18&lt;'Time Breakdown'!$A$9,"",IF(VLOOKUP(EL18,'Time Breakdown'!$A$9:$E$655,2,1)=VLOOKUP(EL17,'Time Breakdown'!$A$9:$E$655,2,1)," ",VLOOKUP(EL18,'Time Breakdown'!$A$9:$E$655,2,1)))</f>
        <v xml:space="preserve"> </v>
      </c>
      <c r="EN18" s="21"/>
      <c r="EO18" s="76">
        <f t="shared" ca="1" si="45"/>
        <v>42379.541676666639</v>
      </c>
      <c r="EP18" s="20" t="str">
        <f ca="1">IF(EO18&lt;'Time Breakdown'!$A$9,"",IF(VLOOKUP(EO18,'Time Breakdown'!$A$9:$E$655,2,1)=VLOOKUP(EO17,'Time Breakdown'!$A$9:$E$655,2,1)," ",VLOOKUP(EO18,'Time Breakdown'!$A$9:$E$655,2,1)))</f>
        <v xml:space="preserve"> </v>
      </c>
      <c r="EQ18" s="21"/>
      <c r="ER18" s="76">
        <f t="shared" ca="1" si="46"/>
        <v>42380.541676666639</v>
      </c>
      <c r="ES18" s="20" t="str">
        <f ca="1">IF(ER18&lt;'Time Breakdown'!$A$9,"",IF(VLOOKUP(ER18,'Time Breakdown'!$A$9:$E$655,2,1)=VLOOKUP(ER17,'Time Breakdown'!$A$9:$E$655,2,1)," ",VLOOKUP(ER18,'Time Breakdown'!$A$9:$E$655,2,1)))</f>
        <v xml:space="preserve"> </v>
      </c>
      <c r="ET18" s="21"/>
      <c r="EU18" s="76">
        <f t="shared" ca="1" si="47"/>
        <v>42381.541676666639</v>
      </c>
      <c r="EV18" s="20" t="str">
        <f ca="1">IF(EU18&lt;'Time Breakdown'!$A$9,"",IF(VLOOKUP(EU18,'Time Breakdown'!$A$9:$E$655,2,1)=VLOOKUP(EU17,'Time Breakdown'!$A$9:$E$655,2,1)," ",VLOOKUP(EU18,'Time Breakdown'!$A$9:$E$655,2,1)))</f>
        <v xml:space="preserve"> </v>
      </c>
      <c r="EW18" s="21"/>
      <c r="EX18" s="76">
        <f t="shared" ca="1" si="48"/>
        <v>42382.541676666639</v>
      </c>
      <c r="EY18" s="20" t="str">
        <f ca="1">IF(EX18&lt;'Time Breakdown'!$A$9,"",IF(VLOOKUP(EX18,'Time Breakdown'!$A$9:$E$655,2,1)=VLOOKUP(EX17,'Time Breakdown'!$A$9:$E$655,2,1)," ",VLOOKUP(EX18,'Time Breakdown'!$A$9:$E$655,2,1)))</f>
        <v xml:space="preserve"> </v>
      </c>
      <c r="EZ18" s="21"/>
      <c r="FA18" s="76">
        <f t="shared" ca="1" si="49"/>
        <v>42383.541676666639</v>
      </c>
      <c r="FB18" s="20" t="str">
        <f ca="1">IF(FA18&lt;'Time Breakdown'!$A$9,"",IF(VLOOKUP(FA18,'Time Breakdown'!$A$9:$E$655,2,1)=VLOOKUP(FA17,'Time Breakdown'!$A$9:$E$655,2,1)," ",VLOOKUP(FA18,'Time Breakdown'!$A$9:$E$655,2,1)))</f>
        <v xml:space="preserve"> </v>
      </c>
      <c r="FC18" s="21"/>
      <c r="FD18" s="76">
        <f t="shared" ca="1" si="50"/>
        <v>42384.541676666639</v>
      </c>
      <c r="FE18" s="20" t="str">
        <f ca="1">IF(FD18&lt;'Time Breakdown'!$A$9,"",IF(VLOOKUP(FD18,'Time Breakdown'!$A$9:$E$655,2,1)=VLOOKUP(FD17,'Time Breakdown'!$A$9:$E$655,2,1)," ",VLOOKUP(FD18,'Time Breakdown'!$A$9:$E$655,2,1)))</f>
        <v xml:space="preserve"> </v>
      </c>
      <c r="FF18" s="21"/>
      <c r="FG18" s="76">
        <f t="shared" ca="1" si="51"/>
        <v>42385.541676666639</v>
      </c>
      <c r="FH18" s="20" t="str">
        <f ca="1">IF(FG18&lt;'Time Breakdown'!$A$9,"",IF(VLOOKUP(FG18,'Time Breakdown'!$A$9:$E$655,2,1)=VLOOKUP(FG17,'Time Breakdown'!$A$9:$E$655,2,1)," ",VLOOKUP(FG18,'Time Breakdown'!$A$9:$E$655,2,1)))</f>
        <v xml:space="preserve"> </v>
      </c>
      <c r="FI18" s="21"/>
      <c r="FJ18" s="76">
        <f t="shared" ca="1" si="52"/>
        <v>42386.541676666639</v>
      </c>
      <c r="FK18" s="20" t="str">
        <f ca="1">IF(FJ18&lt;'Time Breakdown'!$A$9,"",IF(VLOOKUP(FJ18,'Time Breakdown'!$A$9:$E$655,2,1)=VLOOKUP(FJ17,'Time Breakdown'!$A$9:$E$655,2,1)," ",VLOOKUP(FJ18,'Time Breakdown'!$A$9:$E$655,2,1)))</f>
        <v xml:space="preserve"> </v>
      </c>
      <c r="FL18" s="21"/>
      <c r="FM18" s="76">
        <f t="shared" ca="1" si="53"/>
        <v>42387.541676666639</v>
      </c>
      <c r="FN18" s="20" t="str">
        <f ca="1">IF(FM18&lt;'Time Breakdown'!$A$9,"",IF(VLOOKUP(FM18,'Time Breakdown'!$A$9:$E$655,2,1)=VLOOKUP(FM17,'Time Breakdown'!$A$9:$E$655,2,1)," ",VLOOKUP(FM18,'Time Breakdown'!$A$9:$E$655,2,1)))</f>
        <v xml:space="preserve"> </v>
      </c>
      <c r="FO18" s="21"/>
      <c r="FP18" s="76">
        <f t="shared" ca="1" si="54"/>
        <v>42388.541676666639</v>
      </c>
      <c r="FQ18" s="20" t="str">
        <f ca="1">IF(FP18&lt;'Time Breakdown'!$A$9,"",IF(VLOOKUP(FP18,'Time Breakdown'!$A$9:$E$655,2,1)=VLOOKUP(FP17,'Time Breakdown'!$A$9:$E$655,2,1)," ",VLOOKUP(FP18,'Time Breakdown'!$A$9:$E$655,2,1)))</f>
        <v xml:space="preserve"> </v>
      </c>
      <c r="FR18" s="21"/>
      <c r="FS18" s="76">
        <f t="shared" ca="1" si="55"/>
        <v>42389.541676666639</v>
      </c>
      <c r="FT18" s="20" t="str">
        <f ca="1">IF(FS18&lt;'Time Breakdown'!$A$9,"",IF(VLOOKUP(FS18,'Time Breakdown'!$A$9:$E$655,2,1)=VLOOKUP(FS17,'Time Breakdown'!$A$9:$E$655,2,1)," ",VLOOKUP(FS18,'Time Breakdown'!$A$9:$E$655,2,1)))</f>
        <v xml:space="preserve"> </v>
      </c>
      <c r="FU18" s="21"/>
      <c r="FV18" s="76">
        <f t="shared" ca="1" si="56"/>
        <v>42390.541676666639</v>
      </c>
      <c r="FW18" s="20" t="str">
        <f ca="1">IF(FV18&lt;'Time Breakdown'!$A$9,"",IF(VLOOKUP(FV18,'Time Breakdown'!$A$9:$E$655,2,1)=VLOOKUP(FV17,'Time Breakdown'!$A$9:$E$655,2,1)," ",VLOOKUP(FV18,'Time Breakdown'!$A$9:$E$655,2,1)))</f>
        <v xml:space="preserve"> </v>
      </c>
      <c r="FX18" s="21"/>
      <c r="FY18" s="76">
        <f t="shared" ca="1" si="57"/>
        <v>42391.541676666639</v>
      </c>
      <c r="FZ18" s="20" t="str">
        <f ca="1">IF(FY18&lt;'Time Breakdown'!$A$9,"",IF(VLOOKUP(FY18,'Time Breakdown'!$A$9:$E$655,2,1)=VLOOKUP(FY17,'Time Breakdown'!$A$9:$E$655,2,1)," ",VLOOKUP(FY18,'Time Breakdown'!$A$9:$E$655,2,1)))</f>
        <v xml:space="preserve"> </v>
      </c>
      <c r="GA18" s="21"/>
      <c r="GB18" s="76">
        <f t="shared" ca="1" si="58"/>
        <v>42392.541676666639</v>
      </c>
      <c r="GC18" s="20" t="str">
        <f ca="1">IF(GB18&lt;'Time Breakdown'!$A$9,"",IF(VLOOKUP(GB18,'Time Breakdown'!$A$9:$E$655,2,1)=VLOOKUP(GB17,'Time Breakdown'!$A$9:$E$655,2,1)," ",VLOOKUP(GB18,'Time Breakdown'!$A$9:$E$655,2,1)))</f>
        <v xml:space="preserve"> </v>
      </c>
      <c r="GD18" s="21"/>
      <c r="GE18" s="76">
        <f t="shared" ca="1" si="59"/>
        <v>42393.541676666639</v>
      </c>
      <c r="GF18" s="20" t="str">
        <f ca="1">IF(GE18&lt;'Time Breakdown'!$A$9,"",IF(VLOOKUP(GE18,'Time Breakdown'!$A$9:$E$655,2,1)=VLOOKUP(GE17,'Time Breakdown'!$A$9:$E$655,2,1)," ",VLOOKUP(GE18,'Time Breakdown'!$A$9:$E$655,2,1)))</f>
        <v xml:space="preserve"> </v>
      </c>
      <c r="GG18" s="21"/>
      <c r="GH18" s="76">
        <f t="shared" ca="1" si="60"/>
        <v>42394.541676666639</v>
      </c>
      <c r="GI18" s="20" t="str">
        <f ca="1">IF(GH18&lt;'Time Breakdown'!$A$9,"",IF(VLOOKUP(GH18,'Time Breakdown'!$A$9:$E$655,2,1)=VLOOKUP(GH17,'Time Breakdown'!$A$9:$E$655,2,1)," ",VLOOKUP(GH18,'Time Breakdown'!$A$9:$E$655,2,1)))</f>
        <v xml:space="preserve"> </v>
      </c>
      <c r="GJ18" s="21"/>
      <c r="GK18" s="76">
        <f t="shared" ca="1" si="61"/>
        <v>42395.541676666639</v>
      </c>
      <c r="GL18" s="20" t="str">
        <f ca="1">IF(GK18&lt;'Time Breakdown'!$A$9,"",IF(VLOOKUP(GK18,'Time Breakdown'!$A$9:$E$655,2,1)=VLOOKUP(GK17,'Time Breakdown'!$A$9:$E$655,2,1)," ",VLOOKUP(GK18,'Time Breakdown'!$A$9:$E$655,2,1)))</f>
        <v xml:space="preserve"> </v>
      </c>
      <c r="GM18" s="21"/>
      <c r="GN18" s="76">
        <f t="shared" ca="1" si="62"/>
        <v>42396.541676666639</v>
      </c>
      <c r="GO18" s="20" t="str">
        <f ca="1">IF(GN18&lt;'Time Breakdown'!$A$9,"",IF(VLOOKUP(GN18,'Time Breakdown'!$A$9:$E$655,2,1)=VLOOKUP(GN17,'Time Breakdown'!$A$9:$E$655,2,1)," ",VLOOKUP(GN18,'Time Breakdown'!$A$9:$E$655,2,1)))</f>
        <v xml:space="preserve"> </v>
      </c>
      <c r="GP18" s="21"/>
      <c r="GQ18" s="76">
        <f t="shared" ca="1" si="63"/>
        <v>42397.541676666639</v>
      </c>
      <c r="GR18" s="20" t="str">
        <f ca="1">IF(GQ18&lt;'Time Breakdown'!$A$9,"",IF(VLOOKUP(GQ18,'Time Breakdown'!$A$9:$E$655,2,1)=VLOOKUP(GQ17,'Time Breakdown'!$A$9:$E$655,2,1)," ",VLOOKUP(GQ18,'Time Breakdown'!$A$9:$E$655,2,1)))</f>
        <v xml:space="preserve"> </v>
      </c>
      <c r="GS18" s="21"/>
      <c r="GT18" s="76">
        <f t="shared" ca="1" si="64"/>
        <v>42398.541676666639</v>
      </c>
      <c r="GU18" s="20" t="str">
        <f ca="1">IF(GT18&lt;'Time Breakdown'!$A$9,"",IF(VLOOKUP(GT18,'Time Breakdown'!$A$9:$E$655,2,1)=VLOOKUP(GT17,'Time Breakdown'!$A$9:$E$655,2,1)," ",VLOOKUP(GT18,'Time Breakdown'!$A$9:$E$655,2,1)))</f>
        <v xml:space="preserve"> </v>
      </c>
      <c r="GV18" s="21"/>
      <c r="GW18" s="76">
        <f t="shared" ca="1" si="65"/>
        <v>42399.541676666639</v>
      </c>
      <c r="GX18" s="20" t="str">
        <f ca="1">IF(GW18&lt;'Time Breakdown'!$A$9,"",IF(VLOOKUP(GW18,'Time Breakdown'!$A$9:$E$655,2,1)=VLOOKUP(GW17,'Time Breakdown'!$A$9:$E$655,2,1)," ",VLOOKUP(GW18,'Time Breakdown'!$A$9:$E$655,2,1)))</f>
        <v xml:space="preserve"> </v>
      </c>
      <c r="GY18" s="21"/>
      <c r="GZ18" s="76">
        <f t="shared" ca="1" si="66"/>
        <v>42400.541676666639</v>
      </c>
      <c r="HA18" s="20" t="str">
        <f ca="1">IF(GZ18&lt;'Time Breakdown'!$A$9,"",IF(VLOOKUP(GZ18,'Time Breakdown'!$A$9:$E$655,2,1)=VLOOKUP(GZ17,'Time Breakdown'!$A$9:$E$655,2,1)," ",VLOOKUP(GZ18,'Time Breakdown'!$A$9:$E$655,2,1)))</f>
        <v xml:space="preserve"> </v>
      </c>
      <c r="HB18" s="21"/>
      <c r="HC18" s="76">
        <f t="shared" ca="1" si="67"/>
        <v>42401.541676666639</v>
      </c>
      <c r="HD18" s="20" t="str">
        <f ca="1">IF(HC18&lt;'Time Breakdown'!$A$9,"",IF(VLOOKUP(HC18,'Time Breakdown'!$A$9:$E$655,2,1)=VLOOKUP(HC17,'Time Breakdown'!$A$9:$E$655,2,1)," ",VLOOKUP(HC18,'Time Breakdown'!$A$9:$E$655,2,1)))</f>
        <v xml:space="preserve"> </v>
      </c>
      <c r="HE18" s="21"/>
      <c r="HF18" s="76">
        <f t="shared" ca="1" si="68"/>
        <v>42402.541676666639</v>
      </c>
      <c r="HG18" s="20" t="str">
        <f ca="1">IF(HF18&lt;'Time Breakdown'!$A$9,"",IF(VLOOKUP(HF18,'Time Breakdown'!$A$9:$E$655,2,1)=VLOOKUP(HF17,'Time Breakdown'!$A$9:$E$655,2,1)," ",VLOOKUP(HF18,'Time Breakdown'!$A$9:$E$655,2,1)))</f>
        <v xml:space="preserve"> </v>
      </c>
      <c r="HH18" s="21"/>
      <c r="HI18" s="76">
        <f t="shared" ca="1" si="69"/>
        <v>42403.541676666639</v>
      </c>
      <c r="HJ18" s="20" t="str">
        <f ca="1">IF(HI18&lt;'Time Breakdown'!$A$9,"",IF(VLOOKUP(HI18,'Time Breakdown'!$A$9:$E$655,2,1)=VLOOKUP(HI17,'Time Breakdown'!$A$9:$E$655,2,1)," ",VLOOKUP(HI18,'Time Breakdown'!$A$9:$E$655,2,1)))</f>
        <v xml:space="preserve"> </v>
      </c>
      <c r="HK18" s="21"/>
      <c r="HL18" s="76">
        <f t="shared" ca="1" si="70"/>
        <v>42404.541676666639</v>
      </c>
      <c r="HM18" s="20" t="str">
        <f ca="1">IF(HL18&lt;'Time Breakdown'!$A$9,"",IF(VLOOKUP(HL18,'Time Breakdown'!$A$9:$E$655,2,1)=VLOOKUP(HL17,'Time Breakdown'!$A$9:$E$655,2,1)," ",VLOOKUP(HL18,'Time Breakdown'!$A$9:$E$655,2,1)))</f>
        <v xml:space="preserve"> </v>
      </c>
      <c r="HN18" s="21"/>
      <c r="HO18" s="76">
        <f t="shared" ca="1" si="71"/>
        <v>42405.541676666639</v>
      </c>
      <c r="HP18" s="20" t="str">
        <f ca="1">IF(HO18&lt;'Time Breakdown'!$A$9,"",IF(VLOOKUP(HO18,'Time Breakdown'!$A$9:$E$655,2,1)=VLOOKUP(HO17,'Time Breakdown'!$A$9:$E$655,2,1)," ",VLOOKUP(HO18,'Time Breakdown'!$A$9:$E$655,2,1)))</f>
        <v xml:space="preserve"> </v>
      </c>
      <c r="HQ18" s="21"/>
      <c r="HR18" s="76">
        <f t="shared" ca="1" si="72"/>
        <v>42406.541676666639</v>
      </c>
      <c r="HS18" s="20" t="str">
        <f ca="1">IF(HR18&lt;'Time Breakdown'!$A$9,"",IF(VLOOKUP(HR18,'Time Breakdown'!$A$9:$E$655,2,1)=VLOOKUP(HR17,'Time Breakdown'!$A$9:$E$655,2,1)," ",VLOOKUP(HR18,'Time Breakdown'!$A$9:$E$655,2,1)))</f>
        <v xml:space="preserve"> </v>
      </c>
      <c r="HT18" s="21"/>
      <c r="HU18" s="76">
        <f t="shared" ca="1" si="73"/>
        <v>42407.541676666639</v>
      </c>
      <c r="HV18" s="20" t="str">
        <f ca="1">IF(HU18&lt;'Time Breakdown'!$A$9,"",IF(VLOOKUP(HU18,'Time Breakdown'!$A$9:$E$655,2,1)=VLOOKUP(HU17,'Time Breakdown'!$A$9:$E$655,2,1)," ",VLOOKUP(HU18,'Time Breakdown'!$A$9:$E$655,2,1)))</f>
        <v xml:space="preserve"> </v>
      </c>
      <c r="HW18" s="21"/>
      <c r="HX18" s="76">
        <f t="shared" ca="1" si="74"/>
        <v>42408.541676666639</v>
      </c>
      <c r="HY18" s="20" t="str">
        <f ca="1">IF(HX18&lt;'Time Breakdown'!$A$9,"",IF(VLOOKUP(HX18,'Time Breakdown'!$A$9:$E$655,2,1)=VLOOKUP(HX17,'Time Breakdown'!$A$9:$E$655,2,1)," ",VLOOKUP(HX18,'Time Breakdown'!$A$9:$E$655,2,1)))</f>
        <v xml:space="preserve"> </v>
      </c>
      <c r="HZ18" s="21"/>
      <c r="IA18" s="76">
        <f t="shared" ca="1" si="75"/>
        <v>42409.541676666639</v>
      </c>
      <c r="IB18" s="20" t="str">
        <f ca="1">IF(IA18&lt;'Time Breakdown'!$A$9,"",IF(VLOOKUP(IA18,'Time Breakdown'!$A$9:$E$655,2,1)=VLOOKUP(IA17,'Time Breakdown'!$A$9:$E$655,2,1)," ",VLOOKUP(IA18,'Time Breakdown'!$A$9:$E$655,2,1)))</f>
        <v xml:space="preserve"> </v>
      </c>
      <c r="IC18" s="21"/>
      <c r="ID18" s="76">
        <f t="shared" ca="1" si="76"/>
        <v>42410.541676666639</v>
      </c>
      <c r="IE18" s="20" t="str">
        <f ca="1">IF(ID18&lt;'Time Breakdown'!$A$9,"",IF(VLOOKUP(ID18,'Time Breakdown'!$A$9:$E$655,2,1)=VLOOKUP(ID17,'Time Breakdown'!$A$9:$E$655,2,1)," ",VLOOKUP(ID18,'Time Breakdown'!$A$9:$E$655,2,1)))</f>
        <v xml:space="preserve"> </v>
      </c>
      <c r="IF18" s="21"/>
      <c r="IG18" s="76">
        <f t="shared" ca="1" si="77"/>
        <v>42411.541676666639</v>
      </c>
      <c r="IH18" s="20" t="str">
        <f ca="1">IF(IG18&lt;'Time Breakdown'!$A$9,"",IF(VLOOKUP(IG18,'Time Breakdown'!$A$9:$E$655,2,1)=VLOOKUP(IG17,'Time Breakdown'!$A$9:$E$655,2,1)," ",VLOOKUP(IG18,'Time Breakdown'!$A$9:$E$655,2,1)))</f>
        <v xml:space="preserve"> </v>
      </c>
      <c r="II18" s="21"/>
      <c r="IJ18" s="76">
        <f t="shared" ca="1" si="78"/>
        <v>42412.541676666639</v>
      </c>
      <c r="IK18" s="20" t="str">
        <f ca="1">IF(IJ18&lt;'Time Breakdown'!$A$9,"",IF(VLOOKUP(IJ18,'Time Breakdown'!$A$9:$E$655,2,1)=VLOOKUP(IJ17,'Time Breakdown'!$A$9:$E$655,2,1)," ",VLOOKUP(IJ18,'Time Breakdown'!$A$9:$E$655,2,1)))</f>
        <v xml:space="preserve"> </v>
      </c>
      <c r="IL18" s="21"/>
      <c r="IM18" s="76">
        <f t="shared" ca="1" si="79"/>
        <v>42413.541676666639</v>
      </c>
      <c r="IN18" s="20" t="str">
        <f ca="1">IF(IM18&lt;'Time Breakdown'!$A$9,"",IF(VLOOKUP(IM18,'Time Breakdown'!$A$9:$E$655,2,1)=VLOOKUP(IM17,'Time Breakdown'!$A$9:$E$655,2,1)," ",VLOOKUP(IM18,'Time Breakdown'!$A$9:$E$655,2,1)))</f>
        <v xml:space="preserve"> </v>
      </c>
      <c r="IO18" s="21"/>
      <c r="IP18" s="76">
        <f t="shared" ca="1" si="80"/>
        <v>42414.541676666639</v>
      </c>
      <c r="IQ18" s="20" t="str">
        <f ca="1">IF(IP18&lt;'Time Breakdown'!$A$9,"",IF(VLOOKUP(IP18,'Time Breakdown'!$A$9:$E$655,2,1)=VLOOKUP(IP17,'Time Breakdown'!$A$9:$E$655,2,1)," ",VLOOKUP(IP18,'Time Breakdown'!$A$9:$E$655,2,1)))</f>
        <v xml:space="preserve"> </v>
      </c>
      <c r="IR18" s="21"/>
      <c r="IS18" s="76">
        <f t="shared" ca="1" si="81"/>
        <v>42415.541676666639</v>
      </c>
      <c r="IT18" s="20" t="str">
        <f ca="1">IF(IS18&lt;'Time Breakdown'!$A$9,"",IF(VLOOKUP(IS18,'Time Breakdown'!$A$9:$E$655,2,1)=VLOOKUP(IS17,'Time Breakdown'!$A$9:$E$655,2,1)," ",VLOOKUP(IS18,'Time Breakdown'!$A$9:$E$655,2,1)))</f>
        <v xml:space="preserve"> </v>
      </c>
      <c r="IU18" s="21"/>
    </row>
    <row r="19" spans="1:255" ht="15" customHeight="1">
      <c r="A19" s="76">
        <f t="shared" ca="1" si="82"/>
        <v>42331.583343333303</v>
      </c>
      <c r="B19" s="20" t="str">
        <f ca="1">IF(A19&lt;'Time Breakdown'!$A$9,"",IF(VLOOKUP(A19,'Time Breakdown'!$A$9:$E$655,2,1)=VLOOKUP(A18,'Time Breakdown'!$A$9:$E$655,2,1)," ",VLOOKUP(A19,'Time Breakdown'!$A$9:$E$655,2,1)))</f>
        <v xml:space="preserve"> </v>
      </c>
      <c r="C19" s="21"/>
      <c r="D19" s="76">
        <f t="shared" ca="1" si="83"/>
        <v>42332.583343333303</v>
      </c>
      <c r="E19" s="20" t="str">
        <f ca="1">IF(D19&lt;'Time Breakdown'!$A$9,"",IF(VLOOKUP(D19,'Time Breakdown'!$A$9:$E$655,2,1)=VLOOKUP(D18,'Time Breakdown'!$A$9:$E$655,2,1)," ",VLOOKUP(D19,'Time Breakdown'!$A$9:$E$655,2,1)))</f>
        <v xml:space="preserve"> </v>
      </c>
      <c r="F19" s="21"/>
      <c r="G19" s="76">
        <f t="shared" ca="1" si="84"/>
        <v>42333.583343333303</v>
      </c>
      <c r="H19" s="20" t="str">
        <f ca="1">IF(G19&lt;'Time Breakdown'!$A$9,"",IF(VLOOKUP(G19,'Time Breakdown'!$A$9:$E$655,2,1)=VLOOKUP(G18,'Time Breakdown'!$A$9:$E$655,2,1)," ",VLOOKUP(G19,'Time Breakdown'!$A$9:$E$655,2,1)))</f>
        <v xml:space="preserve"> </v>
      </c>
      <c r="I19" s="21"/>
      <c r="J19" s="76">
        <f t="shared" ca="1" si="0"/>
        <v>42334.583343333303</v>
      </c>
      <c r="K19" s="20" t="str">
        <f ca="1">IF(J19&lt;'Time Breakdown'!$A$9,"",IF(VLOOKUP(J19,'Time Breakdown'!$A$9:$E$655,2,1)=VLOOKUP(J18,'Time Breakdown'!$A$9:$E$655,2,1)," ",VLOOKUP(J19,'Time Breakdown'!$A$9:$E$655,2,1)))</f>
        <v xml:space="preserve"> </v>
      </c>
      <c r="L19" s="21"/>
      <c r="M19" s="76">
        <f t="shared" ca="1" si="1"/>
        <v>42335.583343333303</v>
      </c>
      <c r="N19" s="20" t="str">
        <f ca="1">IF(M19&lt;'Time Breakdown'!$A$9,"",IF(VLOOKUP(M19,'Time Breakdown'!$A$9:$E$655,2,1)=VLOOKUP(M18,'Time Breakdown'!$A$9:$E$655,2,1)," ",VLOOKUP(M19,'Time Breakdown'!$A$9:$E$655,2,1)))</f>
        <v xml:space="preserve"> </v>
      </c>
      <c r="O19" s="21"/>
      <c r="P19" s="76">
        <f t="shared" ca="1" si="2"/>
        <v>42336.583343333303</v>
      </c>
      <c r="Q19" s="20" t="str">
        <f ca="1">IF(P19&lt;'Time Breakdown'!$A$9,"",IF(VLOOKUP(P19,'Time Breakdown'!$A$9:$E$655,2,1)=VLOOKUP(P18,'Time Breakdown'!$A$9:$E$655,2,1)," ",VLOOKUP(P19,'Time Breakdown'!$A$9:$E$655,2,1)))</f>
        <v xml:space="preserve"> </v>
      </c>
      <c r="R19" s="21"/>
      <c r="S19" s="76">
        <f t="shared" ca="1" si="3"/>
        <v>42337.583343333303</v>
      </c>
      <c r="T19" s="20" t="str">
        <f ca="1">IF(S19&lt;'Time Breakdown'!$A$9,"",IF(VLOOKUP(S19,'Time Breakdown'!$A$9:$E$655,2,1)=VLOOKUP(S18,'Time Breakdown'!$A$9:$E$655,2,1)," ",VLOOKUP(S19,'Time Breakdown'!$A$9:$E$655,2,1)))</f>
        <v xml:space="preserve"> </v>
      </c>
      <c r="U19" s="21"/>
      <c r="V19" s="76">
        <f t="shared" ca="1" si="4"/>
        <v>42338.583343333303</v>
      </c>
      <c r="W19" s="20" t="str">
        <f ca="1">IF(V19&lt;'Time Breakdown'!$A$9,"",IF(VLOOKUP(V19,'Time Breakdown'!$A$9:$E$655,2,1)=VLOOKUP(V18,'Time Breakdown'!$A$9:$E$655,2,1)," ",VLOOKUP(V19,'Time Breakdown'!$A$9:$E$655,2,1)))</f>
        <v xml:space="preserve"> </v>
      </c>
      <c r="X19" s="21"/>
      <c r="Y19" s="76">
        <f t="shared" ca="1" si="5"/>
        <v>42339.583343333303</v>
      </c>
      <c r="Z19" s="20" t="str">
        <f ca="1">IF(Y19&lt;'Time Breakdown'!$A$9,"",IF(VLOOKUP(Y19,'Time Breakdown'!$A$9:$E$655,2,1)=VLOOKUP(Y18,'Time Breakdown'!$A$9:$E$655,2,1)," ",VLOOKUP(Y19,'Time Breakdown'!$A$9:$E$655,2,1)))</f>
        <v xml:space="preserve"> </v>
      </c>
      <c r="AA19" s="21"/>
      <c r="AB19" s="76">
        <f t="shared" ca="1" si="6"/>
        <v>42340.583343333303</v>
      </c>
      <c r="AC19" s="20" t="str">
        <f ca="1">IF(AB19&lt;'Time Breakdown'!$A$9,"",IF(VLOOKUP(AB19,'Time Breakdown'!$A$9:$E$655,2,1)=VLOOKUP(AB18,'Time Breakdown'!$A$9:$E$655,2,1)," ",VLOOKUP(AB19,'Time Breakdown'!$A$9:$E$655,2,1)))</f>
        <v xml:space="preserve"> </v>
      </c>
      <c r="AD19" s="21"/>
      <c r="AE19" s="76">
        <f t="shared" ca="1" si="7"/>
        <v>42341.583343333303</v>
      </c>
      <c r="AF19" s="20" t="str">
        <f ca="1">IF(AE19&lt;'Time Breakdown'!$A$9,"",IF(VLOOKUP(AE19,'Time Breakdown'!$A$9:$E$655,2,1)=VLOOKUP(AE18,'Time Breakdown'!$A$9:$E$655,2,1)," ",VLOOKUP(AE19,'Time Breakdown'!$A$9:$E$655,2,1)))</f>
        <v xml:space="preserve"> </v>
      </c>
      <c r="AG19" s="21"/>
      <c r="AH19" s="76">
        <f t="shared" ca="1" si="8"/>
        <v>42342.583343333303</v>
      </c>
      <c r="AI19" s="20" t="str">
        <f ca="1">IF(AH19&lt;'Time Breakdown'!$A$9,"",IF(VLOOKUP(AH19,'Time Breakdown'!$A$9:$E$655,2,1)=VLOOKUP(AH18,'Time Breakdown'!$A$9:$E$655,2,1)," ",VLOOKUP(AH19,'Time Breakdown'!$A$9:$E$655,2,1)))</f>
        <v xml:space="preserve"> </v>
      </c>
      <c r="AJ19" s="21"/>
      <c r="AK19" s="76">
        <f t="shared" ca="1" si="9"/>
        <v>42343.583343333303</v>
      </c>
      <c r="AL19" s="20" t="str">
        <f ca="1">IF(AK19&lt;'Time Breakdown'!$A$9,"",IF(VLOOKUP(AK19,'Time Breakdown'!$A$9:$E$655,2,1)=VLOOKUP(AK18,'Time Breakdown'!$A$9:$E$655,2,1)," ",VLOOKUP(AK19,'Time Breakdown'!$A$9:$E$655,2,1)))</f>
        <v xml:space="preserve"> </v>
      </c>
      <c r="AM19" s="21"/>
      <c r="AN19" s="76">
        <f t="shared" ca="1" si="10"/>
        <v>42344.583343333303</v>
      </c>
      <c r="AO19" s="20" t="str">
        <f ca="1">IF(AN19&lt;'Time Breakdown'!$A$9,"",IF(VLOOKUP(AN19,'Time Breakdown'!$A$9:$E$655,2,1)=VLOOKUP(AN18,'Time Breakdown'!$A$9:$E$655,2,1)," ",VLOOKUP(AN19,'Time Breakdown'!$A$9:$E$655,2,1)))</f>
        <v xml:space="preserve"> </v>
      </c>
      <c r="AP19" s="21"/>
      <c r="AQ19" s="76">
        <f t="shared" ca="1" si="11"/>
        <v>42345.583343333303</v>
      </c>
      <c r="AR19" s="20" t="str">
        <f ca="1">IF(AQ19&lt;'Time Breakdown'!$A$9,"",IF(VLOOKUP(AQ19,'Time Breakdown'!$A$9:$E$655,2,1)=VLOOKUP(AQ18,'Time Breakdown'!$A$9:$E$655,2,1)," ",VLOOKUP(AQ19,'Time Breakdown'!$A$9:$E$655,2,1)))</f>
        <v xml:space="preserve"> </v>
      </c>
      <c r="AS19" s="21"/>
      <c r="AT19" s="76">
        <f t="shared" ca="1" si="12"/>
        <v>42346.583343333303</v>
      </c>
      <c r="AU19" s="20" t="str">
        <f ca="1">IF(AT19&lt;'Time Breakdown'!$A$9,"",IF(VLOOKUP(AT19,'Time Breakdown'!$A$9:$E$655,2,1)=VLOOKUP(AT18,'Time Breakdown'!$A$9:$E$655,2,1)," ",VLOOKUP(AT19,'Time Breakdown'!$A$9:$E$655,2,1)))</f>
        <v xml:space="preserve"> </v>
      </c>
      <c r="AV19" s="21"/>
      <c r="AW19" s="76">
        <f t="shared" ca="1" si="13"/>
        <v>42347.583343333303</v>
      </c>
      <c r="AX19" s="20" t="str">
        <f ca="1">IF(AW19&lt;'Time Breakdown'!$A$9,"",IF(VLOOKUP(AW19,'Time Breakdown'!$A$9:$E$655,2,1)=VLOOKUP(AW18,'Time Breakdown'!$A$9:$E$655,2,1)," ",VLOOKUP(AW19,'Time Breakdown'!$A$9:$E$655,2,1)))</f>
        <v xml:space="preserve"> </v>
      </c>
      <c r="AY19" s="21"/>
      <c r="AZ19" s="76">
        <f t="shared" ca="1" si="14"/>
        <v>42348.583343333303</v>
      </c>
      <c r="BA19" s="20" t="str">
        <f ca="1">IF(AZ19&lt;'Time Breakdown'!$A$9,"",IF(VLOOKUP(AZ19,'Time Breakdown'!$A$9:$E$655,2,1)=VLOOKUP(AZ18,'Time Breakdown'!$A$9:$E$655,2,1)," ",VLOOKUP(AZ19,'Time Breakdown'!$A$9:$E$655,2,1)))</f>
        <v xml:space="preserve"> </v>
      </c>
      <c r="BB19" s="21"/>
      <c r="BC19" s="76">
        <f t="shared" ca="1" si="15"/>
        <v>42349.583343333303</v>
      </c>
      <c r="BD19" s="20" t="str">
        <f ca="1">IF(BC19&lt;'Time Breakdown'!$A$9,"",IF(VLOOKUP(BC19,'Time Breakdown'!$A$9:$E$655,2,1)=VLOOKUP(BC18,'Time Breakdown'!$A$9:$E$655,2,1)," ",VLOOKUP(BC19,'Time Breakdown'!$A$9:$E$655,2,1)))</f>
        <v xml:space="preserve"> </v>
      </c>
      <c r="BE19" s="21"/>
      <c r="BF19" s="76">
        <f t="shared" ca="1" si="16"/>
        <v>42350.583343333303</v>
      </c>
      <c r="BG19" s="20" t="str">
        <f ca="1">IF(BF19&lt;'Time Breakdown'!$A$9,"",IF(VLOOKUP(BF19,'Time Breakdown'!$A$9:$E$655,2,1)=VLOOKUP(BF18,'Time Breakdown'!$A$9:$E$655,2,1)," ",VLOOKUP(BF19,'Time Breakdown'!$A$9:$E$655,2,1)))</f>
        <v xml:space="preserve"> </v>
      </c>
      <c r="BH19" s="21"/>
      <c r="BI19" s="76">
        <f t="shared" ca="1" si="17"/>
        <v>42351.583343333303</v>
      </c>
      <c r="BJ19" s="20" t="str">
        <f ca="1">IF(BI19&lt;'Time Breakdown'!$A$9,"",IF(VLOOKUP(BI19,'Time Breakdown'!$A$9:$E$655,2,1)=VLOOKUP(BI18,'Time Breakdown'!$A$9:$E$655,2,1)," ",VLOOKUP(BI19,'Time Breakdown'!$A$9:$E$655,2,1)))</f>
        <v xml:space="preserve"> </v>
      </c>
      <c r="BK19" s="21"/>
      <c r="BL19" s="76">
        <f t="shared" ca="1" si="18"/>
        <v>42352.583343333303</v>
      </c>
      <c r="BM19" s="20" t="str">
        <f ca="1">IF(BL19&lt;'Time Breakdown'!$A$9,"",IF(VLOOKUP(BL19,'Time Breakdown'!$A$9:$E$655,2,1)=VLOOKUP(BL18,'Time Breakdown'!$A$9:$E$655,2,1)," ",VLOOKUP(BL19,'Time Breakdown'!$A$9:$E$655,2,1)))</f>
        <v xml:space="preserve"> </v>
      </c>
      <c r="BN19" s="21"/>
      <c r="BO19" s="76">
        <f t="shared" ca="1" si="19"/>
        <v>42353.583343333303</v>
      </c>
      <c r="BP19" s="20" t="str">
        <f ca="1">IF(BO19&lt;'Time Breakdown'!$A$9,"",IF(VLOOKUP(BO19,'Time Breakdown'!$A$9:$E$655,2,1)=VLOOKUP(BO18,'Time Breakdown'!$A$9:$E$655,2,1)," ",VLOOKUP(BO19,'Time Breakdown'!$A$9:$E$655,2,1)))</f>
        <v xml:space="preserve"> </v>
      </c>
      <c r="BQ19" s="21"/>
      <c r="BR19" s="76">
        <f t="shared" ca="1" si="20"/>
        <v>42354.583343333303</v>
      </c>
      <c r="BS19" s="20" t="str">
        <f ca="1">IF(BR19&lt;'Time Breakdown'!$A$9,"",IF(VLOOKUP(BR19,'Time Breakdown'!$A$9:$E$655,2,1)=VLOOKUP(BR18,'Time Breakdown'!$A$9:$E$655,2,1)," ",VLOOKUP(BR19,'Time Breakdown'!$A$9:$E$655,2,1)))</f>
        <v xml:space="preserve"> </v>
      </c>
      <c r="BT19" s="21"/>
      <c r="BU19" s="76">
        <f t="shared" ca="1" si="21"/>
        <v>42355.583343333303</v>
      </c>
      <c r="BV19" s="20" t="str">
        <f ca="1">IF(BU19&lt;'Time Breakdown'!$A$9,"",IF(VLOOKUP(BU19,'Time Breakdown'!$A$9:$E$655,2,1)=VLOOKUP(BU18,'Time Breakdown'!$A$9:$E$655,2,1)," ",VLOOKUP(BU19,'Time Breakdown'!$A$9:$E$655,2,1)))</f>
        <v xml:space="preserve"> </v>
      </c>
      <c r="BW19" s="21"/>
      <c r="BX19" s="76">
        <f t="shared" ca="1" si="22"/>
        <v>42356.583343333303</v>
      </c>
      <c r="BY19" s="20" t="str">
        <f ca="1">IF(BX19&lt;'Time Breakdown'!$A$9,"",IF(VLOOKUP(BX19,'Time Breakdown'!$A$9:$E$655,2,1)=VLOOKUP(BX18,'Time Breakdown'!$A$9:$E$655,2,1)," ",VLOOKUP(BX19,'Time Breakdown'!$A$9:$E$655,2,1)))</f>
        <v xml:space="preserve"> </v>
      </c>
      <c r="BZ19" s="21"/>
      <c r="CA19" s="76">
        <f t="shared" ca="1" si="23"/>
        <v>42357.583343333303</v>
      </c>
      <c r="CB19" s="20" t="str">
        <f ca="1">IF(CA19&lt;'Time Breakdown'!$A$9,"",IF(VLOOKUP(CA19,'Time Breakdown'!$A$9:$E$655,2,1)=VLOOKUP(CA18,'Time Breakdown'!$A$9:$E$655,2,1)," ",VLOOKUP(CA19,'Time Breakdown'!$A$9:$E$655,2,1)))</f>
        <v xml:space="preserve"> </v>
      </c>
      <c r="CC19" s="21"/>
      <c r="CD19" s="76">
        <f t="shared" ca="1" si="24"/>
        <v>42358.583343333303</v>
      </c>
      <c r="CE19" s="20" t="str">
        <f ca="1">IF(CD19&lt;'Time Breakdown'!$A$9,"",IF(VLOOKUP(CD19,'Time Breakdown'!$A$9:$E$655,2,1)=VLOOKUP(CD18,'Time Breakdown'!$A$9:$E$655,2,1)," ",VLOOKUP(CD19,'Time Breakdown'!$A$9:$E$655,2,1)))</f>
        <v xml:space="preserve"> </v>
      </c>
      <c r="CF19" s="21"/>
      <c r="CG19" s="76">
        <f t="shared" ca="1" si="25"/>
        <v>42359.583343333303</v>
      </c>
      <c r="CH19" s="20" t="str">
        <f ca="1">IF(CG19&lt;'Time Breakdown'!$A$9,"",IF(VLOOKUP(CG19,'Time Breakdown'!$A$9:$E$655,2,1)=VLOOKUP(CG18,'Time Breakdown'!$A$9:$E$655,2,1)," ",VLOOKUP(CG19,'Time Breakdown'!$A$9:$E$655,2,1)))</f>
        <v xml:space="preserve"> </v>
      </c>
      <c r="CI19" s="21"/>
      <c r="CJ19" s="76">
        <f t="shared" ca="1" si="26"/>
        <v>42360.583343333303</v>
      </c>
      <c r="CK19" s="20" t="str">
        <f ca="1">IF(CJ19&lt;'Time Breakdown'!$A$9,"",IF(VLOOKUP(CJ19,'Time Breakdown'!$A$9:$E$655,2,1)=VLOOKUP(CJ18,'Time Breakdown'!$A$9:$E$655,2,1)," ",VLOOKUP(CJ19,'Time Breakdown'!$A$9:$E$655,2,1)))</f>
        <v xml:space="preserve"> </v>
      </c>
      <c r="CL19" s="21"/>
      <c r="CM19" s="76">
        <f t="shared" ca="1" si="27"/>
        <v>42361.583343333303</v>
      </c>
      <c r="CN19" s="20" t="str">
        <f ca="1">IF(CM19&lt;'Time Breakdown'!$A$9,"",IF(VLOOKUP(CM19,'Time Breakdown'!$A$9:$E$655,2,1)=VLOOKUP(CM18,'Time Breakdown'!$A$9:$E$655,2,1)," ",VLOOKUP(CM19,'Time Breakdown'!$A$9:$E$655,2,1)))</f>
        <v xml:space="preserve"> </v>
      </c>
      <c r="CO19" s="21"/>
      <c r="CP19" s="76">
        <f t="shared" ca="1" si="28"/>
        <v>42362.583343333303</v>
      </c>
      <c r="CQ19" s="20" t="str">
        <f ca="1">IF(CP19&lt;'Time Breakdown'!$A$9,"",IF(VLOOKUP(CP19,'Time Breakdown'!$A$9:$E$655,2,1)=VLOOKUP(CP18,'Time Breakdown'!$A$9:$E$655,2,1)," ",VLOOKUP(CP19,'Time Breakdown'!$A$9:$E$655,2,1)))</f>
        <v xml:space="preserve"> </v>
      </c>
      <c r="CR19" s="21"/>
      <c r="CS19" s="76">
        <f t="shared" ca="1" si="29"/>
        <v>42363.583343333303</v>
      </c>
      <c r="CT19" s="20" t="str">
        <f ca="1">IF(CS19&lt;'Time Breakdown'!$A$9,"",IF(VLOOKUP(CS19,'Time Breakdown'!$A$9:$E$655,2,1)=VLOOKUP(CS18,'Time Breakdown'!$A$9:$E$655,2,1)," ",VLOOKUP(CS19,'Time Breakdown'!$A$9:$E$655,2,1)))</f>
        <v xml:space="preserve"> </v>
      </c>
      <c r="CU19" s="21"/>
      <c r="CV19" s="76">
        <f t="shared" ca="1" si="30"/>
        <v>42364.583343333303</v>
      </c>
      <c r="CW19" s="20" t="str">
        <f ca="1">IF(CV19&lt;'Time Breakdown'!$A$9,"",IF(VLOOKUP(CV19,'Time Breakdown'!$A$9:$E$655,2,1)=VLOOKUP(CV18,'Time Breakdown'!$A$9:$E$655,2,1)," ",VLOOKUP(CV19,'Time Breakdown'!$A$9:$E$655,2,1)))</f>
        <v xml:space="preserve"> </v>
      </c>
      <c r="CX19" s="21"/>
      <c r="CY19" s="76">
        <f t="shared" ca="1" si="31"/>
        <v>42365.583343333303</v>
      </c>
      <c r="CZ19" s="20" t="str">
        <f ca="1">IF(CY19&lt;'Time Breakdown'!$A$9,"",IF(VLOOKUP(CY19,'Time Breakdown'!$A$9:$E$655,2,1)=VLOOKUP(CY18,'Time Breakdown'!$A$9:$E$655,2,1)," ",VLOOKUP(CY19,'Time Breakdown'!$A$9:$E$655,2,1)))</f>
        <v xml:space="preserve"> </v>
      </c>
      <c r="DA19" s="21"/>
      <c r="DB19" s="76">
        <f t="shared" ca="1" si="32"/>
        <v>42366.583343333303</v>
      </c>
      <c r="DC19" s="20" t="str">
        <f ca="1">IF(DB19&lt;'Time Breakdown'!$A$9,"",IF(VLOOKUP(DB19,'Time Breakdown'!$A$9:$E$655,2,1)=VLOOKUP(DB18,'Time Breakdown'!$A$9:$E$655,2,1)," ",VLOOKUP(DB19,'Time Breakdown'!$A$9:$E$655,2,1)))</f>
        <v xml:space="preserve"> </v>
      </c>
      <c r="DD19" s="21"/>
      <c r="DE19" s="76">
        <f t="shared" ca="1" si="33"/>
        <v>42367.583343333303</v>
      </c>
      <c r="DF19" s="20" t="str">
        <f ca="1">IF(DE19&lt;'Time Breakdown'!$A$9,"",IF(VLOOKUP(DE19,'Time Breakdown'!$A$9:$E$655,2,1)=VLOOKUP(DE18,'Time Breakdown'!$A$9:$E$655,2,1)," ",VLOOKUP(DE19,'Time Breakdown'!$A$9:$E$655,2,1)))</f>
        <v xml:space="preserve"> </v>
      </c>
      <c r="DG19" s="21"/>
      <c r="DH19" s="76">
        <f t="shared" ca="1" si="34"/>
        <v>42368.583343333303</v>
      </c>
      <c r="DI19" s="20" t="str">
        <f ca="1">IF(DH19&lt;'Time Breakdown'!$A$9,"",IF(VLOOKUP(DH19,'Time Breakdown'!$A$9:$E$655,2,1)=VLOOKUP(DH18,'Time Breakdown'!$A$9:$E$655,2,1)," ",VLOOKUP(DH19,'Time Breakdown'!$A$9:$E$655,2,1)))</f>
        <v xml:space="preserve"> </v>
      </c>
      <c r="DJ19" s="21"/>
      <c r="DK19" s="76">
        <f t="shared" ca="1" si="35"/>
        <v>42369.583343333303</v>
      </c>
      <c r="DL19" s="20" t="str">
        <f ca="1">IF(DK19&lt;'Time Breakdown'!$A$9,"",IF(VLOOKUP(DK19,'Time Breakdown'!$A$9:$E$655,2,1)=VLOOKUP(DK18,'Time Breakdown'!$A$9:$E$655,2,1)," ",VLOOKUP(DK19,'Time Breakdown'!$A$9:$E$655,2,1)))</f>
        <v xml:space="preserve"> </v>
      </c>
      <c r="DM19" s="21"/>
      <c r="DN19" s="76">
        <f t="shared" ca="1" si="36"/>
        <v>42370.583343333303</v>
      </c>
      <c r="DO19" s="20" t="str">
        <f ca="1">IF(DN19&lt;'Time Breakdown'!$A$9,"",IF(VLOOKUP(DN19,'Time Breakdown'!$A$9:$E$655,2,1)=VLOOKUP(DN18,'Time Breakdown'!$A$9:$E$655,2,1)," ",VLOOKUP(DN19,'Time Breakdown'!$A$9:$E$655,2,1)))</f>
        <v xml:space="preserve"> </v>
      </c>
      <c r="DP19" s="21"/>
      <c r="DQ19" s="76">
        <f t="shared" ca="1" si="37"/>
        <v>42371.583343333303</v>
      </c>
      <c r="DR19" s="20" t="str">
        <f ca="1">IF(DQ19&lt;'Time Breakdown'!$A$9,"",IF(VLOOKUP(DQ19,'Time Breakdown'!$A$9:$E$655,2,1)=VLOOKUP(DQ18,'Time Breakdown'!$A$9:$E$655,2,1)," ",VLOOKUP(DQ19,'Time Breakdown'!$A$9:$E$655,2,1)))</f>
        <v xml:space="preserve"> </v>
      </c>
      <c r="DS19" s="21"/>
      <c r="DT19" s="76">
        <f t="shared" ca="1" si="38"/>
        <v>42372.583343333303</v>
      </c>
      <c r="DU19" s="20" t="str">
        <f ca="1">IF(DT19&lt;'Time Breakdown'!$A$9,"",IF(VLOOKUP(DT19,'Time Breakdown'!$A$9:$E$655,2,1)=VLOOKUP(DT18,'Time Breakdown'!$A$9:$E$655,2,1)," ",VLOOKUP(DT19,'Time Breakdown'!$A$9:$E$655,2,1)))</f>
        <v xml:space="preserve"> </v>
      </c>
      <c r="DV19" s="21"/>
      <c r="DW19" s="76">
        <f t="shared" ca="1" si="39"/>
        <v>42373.583343333303</v>
      </c>
      <c r="DX19" s="20" t="str">
        <f ca="1">IF(DW19&lt;'Time Breakdown'!$A$9,"",IF(VLOOKUP(DW19,'Time Breakdown'!$A$9:$E$655,2,1)=VLOOKUP(DW18,'Time Breakdown'!$A$9:$E$655,2,1)," ",VLOOKUP(DW19,'Time Breakdown'!$A$9:$E$655,2,1)))</f>
        <v xml:space="preserve"> </v>
      </c>
      <c r="DY19" s="21"/>
      <c r="DZ19" s="76">
        <f t="shared" ca="1" si="40"/>
        <v>42374.583343333303</v>
      </c>
      <c r="EA19" s="20" t="str">
        <f ca="1">IF(DZ19&lt;'Time Breakdown'!$A$9,"",IF(VLOOKUP(DZ19,'Time Breakdown'!$A$9:$E$655,2,1)=VLOOKUP(DZ18,'Time Breakdown'!$A$9:$E$655,2,1)," ",VLOOKUP(DZ19,'Time Breakdown'!$A$9:$E$655,2,1)))</f>
        <v xml:space="preserve"> </v>
      </c>
      <c r="EB19" s="21"/>
      <c r="EC19" s="76">
        <f t="shared" ca="1" si="41"/>
        <v>42375.583343333303</v>
      </c>
      <c r="ED19" s="20" t="str">
        <f ca="1">IF(EC19&lt;'Time Breakdown'!$A$9,"",IF(VLOOKUP(EC19,'Time Breakdown'!$A$9:$E$655,2,1)=VLOOKUP(EC18,'Time Breakdown'!$A$9:$E$655,2,1)," ",VLOOKUP(EC19,'Time Breakdown'!$A$9:$E$655,2,1)))</f>
        <v xml:space="preserve"> </v>
      </c>
      <c r="EE19" s="21"/>
      <c r="EF19" s="76">
        <f t="shared" ca="1" si="42"/>
        <v>42376.583343333303</v>
      </c>
      <c r="EG19" s="20" t="str">
        <f ca="1">IF(EF19&lt;'Time Breakdown'!$A$9,"",IF(VLOOKUP(EF19,'Time Breakdown'!$A$9:$E$655,2,1)=VLOOKUP(EF18,'Time Breakdown'!$A$9:$E$655,2,1)," ",VLOOKUP(EF19,'Time Breakdown'!$A$9:$E$655,2,1)))</f>
        <v xml:space="preserve"> </v>
      </c>
      <c r="EH19" s="21"/>
      <c r="EI19" s="76">
        <f t="shared" ca="1" si="43"/>
        <v>42377.583343333303</v>
      </c>
      <c r="EJ19" s="20" t="str">
        <f ca="1">IF(EI19&lt;'Time Breakdown'!$A$9,"",IF(VLOOKUP(EI19,'Time Breakdown'!$A$9:$E$655,2,1)=VLOOKUP(EI18,'Time Breakdown'!$A$9:$E$655,2,1)," ",VLOOKUP(EI19,'Time Breakdown'!$A$9:$E$655,2,1)))</f>
        <v xml:space="preserve"> </v>
      </c>
      <c r="EK19" s="21"/>
      <c r="EL19" s="76">
        <f t="shared" ca="1" si="44"/>
        <v>42378.583343333303</v>
      </c>
      <c r="EM19" s="20" t="str">
        <f ca="1">IF(EL19&lt;'Time Breakdown'!$A$9,"",IF(VLOOKUP(EL19,'Time Breakdown'!$A$9:$E$655,2,1)=VLOOKUP(EL18,'Time Breakdown'!$A$9:$E$655,2,1)," ",VLOOKUP(EL19,'Time Breakdown'!$A$9:$E$655,2,1)))</f>
        <v xml:space="preserve"> </v>
      </c>
      <c r="EN19" s="21"/>
      <c r="EO19" s="76">
        <f t="shared" ca="1" si="45"/>
        <v>42379.583343333303</v>
      </c>
      <c r="EP19" s="20" t="str">
        <f ca="1">IF(EO19&lt;'Time Breakdown'!$A$9,"",IF(VLOOKUP(EO19,'Time Breakdown'!$A$9:$E$655,2,1)=VLOOKUP(EO18,'Time Breakdown'!$A$9:$E$655,2,1)," ",VLOOKUP(EO19,'Time Breakdown'!$A$9:$E$655,2,1)))</f>
        <v xml:space="preserve"> </v>
      </c>
      <c r="EQ19" s="21"/>
      <c r="ER19" s="76">
        <f t="shared" ca="1" si="46"/>
        <v>42380.583343333303</v>
      </c>
      <c r="ES19" s="20" t="str">
        <f ca="1">IF(ER19&lt;'Time Breakdown'!$A$9,"",IF(VLOOKUP(ER19,'Time Breakdown'!$A$9:$E$655,2,1)=VLOOKUP(ER18,'Time Breakdown'!$A$9:$E$655,2,1)," ",VLOOKUP(ER19,'Time Breakdown'!$A$9:$E$655,2,1)))</f>
        <v xml:space="preserve"> </v>
      </c>
      <c r="ET19" s="21"/>
      <c r="EU19" s="76">
        <f t="shared" ca="1" si="47"/>
        <v>42381.583343333303</v>
      </c>
      <c r="EV19" s="20" t="str">
        <f ca="1">IF(EU19&lt;'Time Breakdown'!$A$9,"",IF(VLOOKUP(EU19,'Time Breakdown'!$A$9:$E$655,2,1)=VLOOKUP(EU18,'Time Breakdown'!$A$9:$E$655,2,1)," ",VLOOKUP(EU19,'Time Breakdown'!$A$9:$E$655,2,1)))</f>
        <v xml:space="preserve"> </v>
      </c>
      <c r="EW19" s="21"/>
      <c r="EX19" s="76">
        <f t="shared" ca="1" si="48"/>
        <v>42382.583343333303</v>
      </c>
      <c r="EY19" s="20" t="str">
        <f ca="1">IF(EX19&lt;'Time Breakdown'!$A$9,"",IF(VLOOKUP(EX19,'Time Breakdown'!$A$9:$E$655,2,1)=VLOOKUP(EX18,'Time Breakdown'!$A$9:$E$655,2,1)," ",VLOOKUP(EX19,'Time Breakdown'!$A$9:$E$655,2,1)))</f>
        <v xml:space="preserve"> </v>
      </c>
      <c r="EZ19" s="21"/>
      <c r="FA19" s="76">
        <f t="shared" ca="1" si="49"/>
        <v>42383.583343333303</v>
      </c>
      <c r="FB19" s="20" t="str">
        <f ca="1">IF(FA19&lt;'Time Breakdown'!$A$9,"",IF(VLOOKUP(FA19,'Time Breakdown'!$A$9:$E$655,2,1)=VLOOKUP(FA18,'Time Breakdown'!$A$9:$E$655,2,1)," ",VLOOKUP(FA19,'Time Breakdown'!$A$9:$E$655,2,1)))</f>
        <v xml:space="preserve"> </v>
      </c>
      <c r="FC19" s="21"/>
      <c r="FD19" s="76">
        <f t="shared" ca="1" si="50"/>
        <v>42384.583343333303</v>
      </c>
      <c r="FE19" s="20" t="str">
        <f ca="1">IF(FD19&lt;'Time Breakdown'!$A$9,"",IF(VLOOKUP(FD19,'Time Breakdown'!$A$9:$E$655,2,1)=VLOOKUP(FD18,'Time Breakdown'!$A$9:$E$655,2,1)," ",VLOOKUP(FD19,'Time Breakdown'!$A$9:$E$655,2,1)))</f>
        <v xml:space="preserve"> </v>
      </c>
      <c r="FF19" s="21"/>
      <c r="FG19" s="76">
        <f t="shared" ca="1" si="51"/>
        <v>42385.583343333303</v>
      </c>
      <c r="FH19" s="20" t="str">
        <f ca="1">IF(FG19&lt;'Time Breakdown'!$A$9,"",IF(VLOOKUP(FG19,'Time Breakdown'!$A$9:$E$655,2,1)=VLOOKUP(FG18,'Time Breakdown'!$A$9:$E$655,2,1)," ",VLOOKUP(FG19,'Time Breakdown'!$A$9:$E$655,2,1)))</f>
        <v xml:space="preserve"> </v>
      </c>
      <c r="FI19" s="21"/>
      <c r="FJ19" s="76">
        <f t="shared" ca="1" si="52"/>
        <v>42386.583343333303</v>
      </c>
      <c r="FK19" s="20" t="str">
        <f ca="1">IF(FJ19&lt;'Time Breakdown'!$A$9,"",IF(VLOOKUP(FJ19,'Time Breakdown'!$A$9:$E$655,2,1)=VLOOKUP(FJ18,'Time Breakdown'!$A$9:$E$655,2,1)," ",VLOOKUP(FJ19,'Time Breakdown'!$A$9:$E$655,2,1)))</f>
        <v xml:space="preserve"> </v>
      </c>
      <c r="FL19" s="21"/>
      <c r="FM19" s="76">
        <f t="shared" ca="1" si="53"/>
        <v>42387.583343333303</v>
      </c>
      <c r="FN19" s="20" t="str">
        <f ca="1">IF(FM19&lt;'Time Breakdown'!$A$9,"",IF(VLOOKUP(FM19,'Time Breakdown'!$A$9:$E$655,2,1)=VLOOKUP(FM18,'Time Breakdown'!$A$9:$E$655,2,1)," ",VLOOKUP(FM19,'Time Breakdown'!$A$9:$E$655,2,1)))</f>
        <v xml:space="preserve"> </v>
      </c>
      <c r="FO19" s="21"/>
      <c r="FP19" s="76">
        <f t="shared" ca="1" si="54"/>
        <v>42388.583343333303</v>
      </c>
      <c r="FQ19" s="20" t="str">
        <f ca="1">IF(FP19&lt;'Time Breakdown'!$A$9,"",IF(VLOOKUP(FP19,'Time Breakdown'!$A$9:$E$655,2,1)=VLOOKUP(FP18,'Time Breakdown'!$A$9:$E$655,2,1)," ",VLOOKUP(FP19,'Time Breakdown'!$A$9:$E$655,2,1)))</f>
        <v xml:space="preserve"> </v>
      </c>
      <c r="FR19" s="21"/>
      <c r="FS19" s="76">
        <f t="shared" ca="1" si="55"/>
        <v>42389.583343333303</v>
      </c>
      <c r="FT19" s="20" t="str">
        <f ca="1">IF(FS19&lt;'Time Breakdown'!$A$9,"",IF(VLOOKUP(FS19,'Time Breakdown'!$A$9:$E$655,2,1)=VLOOKUP(FS18,'Time Breakdown'!$A$9:$E$655,2,1)," ",VLOOKUP(FS19,'Time Breakdown'!$A$9:$E$655,2,1)))</f>
        <v xml:space="preserve"> </v>
      </c>
      <c r="FU19" s="21"/>
      <c r="FV19" s="76">
        <f t="shared" ca="1" si="56"/>
        <v>42390.583343333303</v>
      </c>
      <c r="FW19" s="20" t="str">
        <f ca="1">IF(FV19&lt;'Time Breakdown'!$A$9,"",IF(VLOOKUP(FV19,'Time Breakdown'!$A$9:$E$655,2,1)=VLOOKUP(FV18,'Time Breakdown'!$A$9:$E$655,2,1)," ",VLOOKUP(FV19,'Time Breakdown'!$A$9:$E$655,2,1)))</f>
        <v xml:space="preserve"> </v>
      </c>
      <c r="FX19" s="21"/>
      <c r="FY19" s="76">
        <f t="shared" ca="1" si="57"/>
        <v>42391.583343333303</v>
      </c>
      <c r="FZ19" s="20" t="str">
        <f ca="1">IF(FY19&lt;'Time Breakdown'!$A$9,"",IF(VLOOKUP(FY19,'Time Breakdown'!$A$9:$E$655,2,1)=VLOOKUP(FY18,'Time Breakdown'!$A$9:$E$655,2,1)," ",VLOOKUP(FY19,'Time Breakdown'!$A$9:$E$655,2,1)))</f>
        <v xml:space="preserve"> </v>
      </c>
      <c r="GA19" s="21"/>
      <c r="GB19" s="76">
        <f t="shared" ca="1" si="58"/>
        <v>42392.583343333303</v>
      </c>
      <c r="GC19" s="20" t="str">
        <f ca="1">IF(GB19&lt;'Time Breakdown'!$A$9,"",IF(VLOOKUP(GB19,'Time Breakdown'!$A$9:$E$655,2,1)=VLOOKUP(GB18,'Time Breakdown'!$A$9:$E$655,2,1)," ",VLOOKUP(GB19,'Time Breakdown'!$A$9:$E$655,2,1)))</f>
        <v xml:space="preserve"> </v>
      </c>
      <c r="GD19" s="21"/>
      <c r="GE19" s="76">
        <f t="shared" ca="1" si="59"/>
        <v>42393.583343333303</v>
      </c>
      <c r="GF19" s="20" t="str">
        <f ca="1">IF(GE19&lt;'Time Breakdown'!$A$9,"",IF(VLOOKUP(GE19,'Time Breakdown'!$A$9:$E$655,2,1)=VLOOKUP(GE18,'Time Breakdown'!$A$9:$E$655,2,1)," ",VLOOKUP(GE19,'Time Breakdown'!$A$9:$E$655,2,1)))</f>
        <v xml:space="preserve"> </v>
      </c>
      <c r="GG19" s="21"/>
      <c r="GH19" s="76">
        <f t="shared" ca="1" si="60"/>
        <v>42394.583343333303</v>
      </c>
      <c r="GI19" s="20" t="str">
        <f ca="1">IF(GH19&lt;'Time Breakdown'!$A$9,"",IF(VLOOKUP(GH19,'Time Breakdown'!$A$9:$E$655,2,1)=VLOOKUP(GH18,'Time Breakdown'!$A$9:$E$655,2,1)," ",VLOOKUP(GH19,'Time Breakdown'!$A$9:$E$655,2,1)))</f>
        <v xml:space="preserve"> </v>
      </c>
      <c r="GJ19" s="21"/>
      <c r="GK19" s="76">
        <f t="shared" ca="1" si="61"/>
        <v>42395.583343333303</v>
      </c>
      <c r="GL19" s="20" t="str">
        <f ca="1">IF(GK19&lt;'Time Breakdown'!$A$9,"",IF(VLOOKUP(GK19,'Time Breakdown'!$A$9:$E$655,2,1)=VLOOKUP(GK18,'Time Breakdown'!$A$9:$E$655,2,1)," ",VLOOKUP(GK19,'Time Breakdown'!$A$9:$E$655,2,1)))</f>
        <v xml:space="preserve"> </v>
      </c>
      <c r="GM19" s="21"/>
      <c r="GN19" s="76">
        <f t="shared" ca="1" si="62"/>
        <v>42396.583343333303</v>
      </c>
      <c r="GO19" s="20" t="str">
        <f ca="1">IF(GN19&lt;'Time Breakdown'!$A$9,"",IF(VLOOKUP(GN19,'Time Breakdown'!$A$9:$E$655,2,1)=VLOOKUP(GN18,'Time Breakdown'!$A$9:$E$655,2,1)," ",VLOOKUP(GN19,'Time Breakdown'!$A$9:$E$655,2,1)))</f>
        <v xml:space="preserve"> </v>
      </c>
      <c r="GP19" s="21"/>
      <c r="GQ19" s="76">
        <f t="shared" ca="1" si="63"/>
        <v>42397.583343333303</v>
      </c>
      <c r="GR19" s="20" t="str">
        <f ca="1">IF(GQ19&lt;'Time Breakdown'!$A$9,"",IF(VLOOKUP(GQ19,'Time Breakdown'!$A$9:$E$655,2,1)=VLOOKUP(GQ18,'Time Breakdown'!$A$9:$E$655,2,1)," ",VLOOKUP(GQ19,'Time Breakdown'!$A$9:$E$655,2,1)))</f>
        <v xml:space="preserve"> </v>
      </c>
      <c r="GS19" s="21"/>
      <c r="GT19" s="76">
        <f t="shared" ca="1" si="64"/>
        <v>42398.583343333303</v>
      </c>
      <c r="GU19" s="20" t="str">
        <f ca="1">IF(GT19&lt;'Time Breakdown'!$A$9,"",IF(VLOOKUP(GT19,'Time Breakdown'!$A$9:$E$655,2,1)=VLOOKUP(GT18,'Time Breakdown'!$A$9:$E$655,2,1)," ",VLOOKUP(GT19,'Time Breakdown'!$A$9:$E$655,2,1)))</f>
        <v xml:space="preserve"> </v>
      </c>
      <c r="GV19" s="21"/>
      <c r="GW19" s="76">
        <f t="shared" ca="1" si="65"/>
        <v>42399.583343333303</v>
      </c>
      <c r="GX19" s="20" t="str">
        <f ca="1">IF(GW19&lt;'Time Breakdown'!$A$9,"",IF(VLOOKUP(GW19,'Time Breakdown'!$A$9:$E$655,2,1)=VLOOKUP(GW18,'Time Breakdown'!$A$9:$E$655,2,1)," ",VLOOKUP(GW19,'Time Breakdown'!$A$9:$E$655,2,1)))</f>
        <v xml:space="preserve"> </v>
      </c>
      <c r="GY19" s="21"/>
      <c r="GZ19" s="76">
        <f t="shared" ca="1" si="66"/>
        <v>42400.583343333303</v>
      </c>
      <c r="HA19" s="20" t="str">
        <f ca="1">IF(GZ19&lt;'Time Breakdown'!$A$9,"",IF(VLOOKUP(GZ19,'Time Breakdown'!$A$9:$E$655,2,1)=VLOOKUP(GZ18,'Time Breakdown'!$A$9:$E$655,2,1)," ",VLOOKUP(GZ19,'Time Breakdown'!$A$9:$E$655,2,1)))</f>
        <v xml:space="preserve"> </v>
      </c>
      <c r="HB19" s="21"/>
      <c r="HC19" s="76">
        <f t="shared" ca="1" si="67"/>
        <v>42401.583343333303</v>
      </c>
      <c r="HD19" s="20" t="str">
        <f ca="1">IF(HC19&lt;'Time Breakdown'!$A$9,"",IF(VLOOKUP(HC19,'Time Breakdown'!$A$9:$E$655,2,1)=VLOOKUP(HC18,'Time Breakdown'!$A$9:$E$655,2,1)," ",VLOOKUP(HC19,'Time Breakdown'!$A$9:$E$655,2,1)))</f>
        <v xml:space="preserve"> </v>
      </c>
      <c r="HE19" s="21"/>
      <c r="HF19" s="76">
        <f t="shared" ca="1" si="68"/>
        <v>42402.583343333303</v>
      </c>
      <c r="HG19" s="20" t="str">
        <f ca="1">IF(HF19&lt;'Time Breakdown'!$A$9,"",IF(VLOOKUP(HF19,'Time Breakdown'!$A$9:$E$655,2,1)=VLOOKUP(HF18,'Time Breakdown'!$A$9:$E$655,2,1)," ",VLOOKUP(HF19,'Time Breakdown'!$A$9:$E$655,2,1)))</f>
        <v xml:space="preserve"> </v>
      </c>
      <c r="HH19" s="21"/>
      <c r="HI19" s="76">
        <f t="shared" ca="1" si="69"/>
        <v>42403.583343333303</v>
      </c>
      <c r="HJ19" s="20" t="str">
        <f ca="1">IF(HI19&lt;'Time Breakdown'!$A$9,"",IF(VLOOKUP(HI19,'Time Breakdown'!$A$9:$E$655,2,1)=VLOOKUP(HI18,'Time Breakdown'!$A$9:$E$655,2,1)," ",VLOOKUP(HI19,'Time Breakdown'!$A$9:$E$655,2,1)))</f>
        <v xml:space="preserve"> </v>
      </c>
      <c r="HK19" s="21"/>
      <c r="HL19" s="76">
        <f t="shared" ca="1" si="70"/>
        <v>42404.583343333303</v>
      </c>
      <c r="HM19" s="20" t="str">
        <f ca="1">IF(HL19&lt;'Time Breakdown'!$A$9,"",IF(VLOOKUP(HL19,'Time Breakdown'!$A$9:$E$655,2,1)=VLOOKUP(HL18,'Time Breakdown'!$A$9:$E$655,2,1)," ",VLOOKUP(HL19,'Time Breakdown'!$A$9:$E$655,2,1)))</f>
        <v xml:space="preserve"> </v>
      </c>
      <c r="HN19" s="21"/>
      <c r="HO19" s="76">
        <f t="shared" ca="1" si="71"/>
        <v>42405.583343333303</v>
      </c>
      <c r="HP19" s="20" t="str">
        <f ca="1">IF(HO19&lt;'Time Breakdown'!$A$9,"",IF(VLOOKUP(HO19,'Time Breakdown'!$A$9:$E$655,2,1)=VLOOKUP(HO18,'Time Breakdown'!$A$9:$E$655,2,1)," ",VLOOKUP(HO19,'Time Breakdown'!$A$9:$E$655,2,1)))</f>
        <v xml:space="preserve"> </v>
      </c>
      <c r="HQ19" s="21"/>
      <c r="HR19" s="76">
        <f t="shared" ca="1" si="72"/>
        <v>42406.583343333303</v>
      </c>
      <c r="HS19" s="20" t="str">
        <f ca="1">IF(HR19&lt;'Time Breakdown'!$A$9,"",IF(VLOOKUP(HR19,'Time Breakdown'!$A$9:$E$655,2,1)=VLOOKUP(HR18,'Time Breakdown'!$A$9:$E$655,2,1)," ",VLOOKUP(HR19,'Time Breakdown'!$A$9:$E$655,2,1)))</f>
        <v xml:space="preserve"> </v>
      </c>
      <c r="HT19" s="21"/>
      <c r="HU19" s="76">
        <f t="shared" ca="1" si="73"/>
        <v>42407.583343333303</v>
      </c>
      <c r="HV19" s="20" t="str">
        <f ca="1">IF(HU19&lt;'Time Breakdown'!$A$9,"",IF(VLOOKUP(HU19,'Time Breakdown'!$A$9:$E$655,2,1)=VLOOKUP(HU18,'Time Breakdown'!$A$9:$E$655,2,1)," ",VLOOKUP(HU19,'Time Breakdown'!$A$9:$E$655,2,1)))</f>
        <v xml:space="preserve"> </v>
      </c>
      <c r="HW19" s="21"/>
      <c r="HX19" s="76">
        <f t="shared" ca="1" si="74"/>
        <v>42408.583343333303</v>
      </c>
      <c r="HY19" s="20" t="str">
        <f ca="1">IF(HX19&lt;'Time Breakdown'!$A$9,"",IF(VLOOKUP(HX19,'Time Breakdown'!$A$9:$E$655,2,1)=VLOOKUP(HX18,'Time Breakdown'!$A$9:$E$655,2,1)," ",VLOOKUP(HX19,'Time Breakdown'!$A$9:$E$655,2,1)))</f>
        <v xml:space="preserve"> </v>
      </c>
      <c r="HZ19" s="21"/>
      <c r="IA19" s="76">
        <f t="shared" ca="1" si="75"/>
        <v>42409.583343333303</v>
      </c>
      <c r="IB19" s="20" t="str">
        <f ca="1">IF(IA19&lt;'Time Breakdown'!$A$9,"",IF(VLOOKUP(IA19,'Time Breakdown'!$A$9:$E$655,2,1)=VLOOKUP(IA18,'Time Breakdown'!$A$9:$E$655,2,1)," ",VLOOKUP(IA19,'Time Breakdown'!$A$9:$E$655,2,1)))</f>
        <v xml:space="preserve"> </v>
      </c>
      <c r="IC19" s="21"/>
      <c r="ID19" s="76">
        <f t="shared" ca="1" si="76"/>
        <v>42410.583343333303</v>
      </c>
      <c r="IE19" s="20" t="str">
        <f ca="1">IF(ID19&lt;'Time Breakdown'!$A$9,"",IF(VLOOKUP(ID19,'Time Breakdown'!$A$9:$E$655,2,1)=VLOOKUP(ID18,'Time Breakdown'!$A$9:$E$655,2,1)," ",VLOOKUP(ID19,'Time Breakdown'!$A$9:$E$655,2,1)))</f>
        <v xml:space="preserve"> </v>
      </c>
      <c r="IF19" s="21"/>
      <c r="IG19" s="76">
        <f t="shared" ca="1" si="77"/>
        <v>42411.583343333303</v>
      </c>
      <c r="IH19" s="20" t="str">
        <f ca="1">IF(IG19&lt;'Time Breakdown'!$A$9,"",IF(VLOOKUP(IG19,'Time Breakdown'!$A$9:$E$655,2,1)=VLOOKUP(IG18,'Time Breakdown'!$A$9:$E$655,2,1)," ",VLOOKUP(IG19,'Time Breakdown'!$A$9:$E$655,2,1)))</f>
        <v xml:space="preserve"> </v>
      </c>
      <c r="II19" s="21"/>
      <c r="IJ19" s="76">
        <f t="shared" ca="1" si="78"/>
        <v>42412.583343333303</v>
      </c>
      <c r="IK19" s="20" t="str">
        <f ca="1">IF(IJ19&lt;'Time Breakdown'!$A$9,"",IF(VLOOKUP(IJ19,'Time Breakdown'!$A$9:$E$655,2,1)=VLOOKUP(IJ18,'Time Breakdown'!$A$9:$E$655,2,1)," ",VLOOKUP(IJ19,'Time Breakdown'!$A$9:$E$655,2,1)))</f>
        <v xml:space="preserve"> </v>
      </c>
      <c r="IL19" s="21"/>
      <c r="IM19" s="76">
        <f t="shared" ca="1" si="79"/>
        <v>42413.583343333303</v>
      </c>
      <c r="IN19" s="20" t="str">
        <f ca="1">IF(IM19&lt;'Time Breakdown'!$A$9,"",IF(VLOOKUP(IM19,'Time Breakdown'!$A$9:$E$655,2,1)=VLOOKUP(IM18,'Time Breakdown'!$A$9:$E$655,2,1)," ",VLOOKUP(IM19,'Time Breakdown'!$A$9:$E$655,2,1)))</f>
        <v xml:space="preserve"> </v>
      </c>
      <c r="IO19" s="21"/>
      <c r="IP19" s="76">
        <f t="shared" ca="1" si="80"/>
        <v>42414.583343333303</v>
      </c>
      <c r="IQ19" s="20" t="str">
        <f ca="1">IF(IP19&lt;'Time Breakdown'!$A$9,"",IF(VLOOKUP(IP19,'Time Breakdown'!$A$9:$E$655,2,1)=VLOOKUP(IP18,'Time Breakdown'!$A$9:$E$655,2,1)," ",VLOOKUP(IP19,'Time Breakdown'!$A$9:$E$655,2,1)))</f>
        <v xml:space="preserve"> </v>
      </c>
      <c r="IR19" s="21"/>
      <c r="IS19" s="76">
        <f t="shared" ca="1" si="81"/>
        <v>42415.583343333303</v>
      </c>
      <c r="IT19" s="20" t="str">
        <f ca="1">IF(IS19&lt;'Time Breakdown'!$A$9,"",IF(VLOOKUP(IS19,'Time Breakdown'!$A$9:$E$655,2,1)=VLOOKUP(IS18,'Time Breakdown'!$A$9:$E$655,2,1)," ",VLOOKUP(IS19,'Time Breakdown'!$A$9:$E$655,2,1)))</f>
        <v xml:space="preserve"> </v>
      </c>
      <c r="IU19" s="21"/>
    </row>
    <row r="20" spans="1:255" ht="15" customHeight="1">
      <c r="A20" s="76">
        <f t="shared" ca="1" si="82"/>
        <v>42331.625009999967</v>
      </c>
      <c r="B20" s="20" t="str">
        <f ca="1">IF(A20&lt;'Time Breakdown'!$A$9,"",IF(VLOOKUP(A20,'Time Breakdown'!$A$9:$E$655,2,1)=VLOOKUP(A19,'Time Breakdown'!$A$9:$E$655,2,1)," ",VLOOKUP(A20,'Time Breakdown'!$A$9:$E$655,2,1)))</f>
        <v xml:space="preserve"> </v>
      </c>
      <c r="C20" s="21"/>
      <c r="D20" s="76">
        <f t="shared" ca="1" si="83"/>
        <v>42332.625009999967</v>
      </c>
      <c r="E20" s="20" t="str">
        <f ca="1">IF(D20&lt;'Time Breakdown'!$A$9,"",IF(VLOOKUP(D20,'Time Breakdown'!$A$9:$E$655,2,1)=VLOOKUP(D19,'Time Breakdown'!$A$9:$E$655,2,1)," ",VLOOKUP(D20,'Time Breakdown'!$A$9:$E$655,2,1)))</f>
        <v xml:space="preserve"> </v>
      </c>
      <c r="F20" s="21"/>
      <c r="G20" s="76">
        <f t="shared" ca="1" si="84"/>
        <v>42333.625009999967</v>
      </c>
      <c r="H20" s="20" t="str">
        <f ca="1">IF(G20&lt;'Time Breakdown'!$A$9,"",IF(VLOOKUP(G20,'Time Breakdown'!$A$9:$E$655,2,1)=VLOOKUP(G19,'Time Breakdown'!$A$9:$E$655,2,1)," ",VLOOKUP(G20,'Time Breakdown'!$A$9:$E$655,2,1)))</f>
        <v xml:space="preserve"> </v>
      </c>
      <c r="I20" s="21"/>
      <c r="J20" s="76">
        <f t="shared" ca="1" si="0"/>
        <v>42334.625009999967</v>
      </c>
      <c r="K20" s="20" t="str">
        <f ca="1">IF(J20&lt;'Time Breakdown'!$A$9,"",IF(VLOOKUP(J20,'Time Breakdown'!$A$9:$E$655,2,1)=VLOOKUP(J19,'Time Breakdown'!$A$9:$E$655,2,1)," ",VLOOKUP(J20,'Time Breakdown'!$A$9:$E$655,2,1)))</f>
        <v xml:space="preserve"> </v>
      </c>
      <c r="L20" s="21"/>
      <c r="M20" s="76">
        <f t="shared" ca="1" si="1"/>
        <v>42335.625009999967</v>
      </c>
      <c r="N20" s="20" t="str">
        <f ca="1">IF(M20&lt;'Time Breakdown'!$A$9,"",IF(VLOOKUP(M20,'Time Breakdown'!$A$9:$E$655,2,1)=VLOOKUP(M19,'Time Breakdown'!$A$9:$E$655,2,1)," ",VLOOKUP(M20,'Time Breakdown'!$A$9:$E$655,2,1)))</f>
        <v xml:space="preserve"> </v>
      </c>
      <c r="O20" s="21"/>
      <c r="P20" s="76">
        <f t="shared" ca="1" si="2"/>
        <v>42336.625009999967</v>
      </c>
      <c r="Q20" s="20" t="str">
        <f ca="1">IF(P20&lt;'Time Breakdown'!$A$9,"",IF(VLOOKUP(P20,'Time Breakdown'!$A$9:$E$655,2,1)=VLOOKUP(P19,'Time Breakdown'!$A$9:$E$655,2,1)," ",VLOOKUP(P20,'Time Breakdown'!$A$9:$E$655,2,1)))</f>
        <v xml:space="preserve"> </v>
      </c>
      <c r="R20" s="21"/>
      <c r="S20" s="76">
        <f t="shared" ca="1" si="3"/>
        <v>42337.625009999967</v>
      </c>
      <c r="T20" s="20" t="str">
        <f ca="1">IF(S20&lt;'Time Breakdown'!$A$9,"",IF(VLOOKUP(S20,'Time Breakdown'!$A$9:$E$655,2,1)=VLOOKUP(S19,'Time Breakdown'!$A$9:$E$655,2,1)," ",VLOOKUP(S20,'Time Breakdown'!$A$9:$E$655,2,1)))</f>
        <v xml:space="preserve"> </v>
      </c>
      <c r="U20" s="21"/>
      <c r="V20" s="76">
        <f t="shared" ca="1" si="4"/>
        <v>42338.625009999967</v>
      </c>
      <c r="W20" s="20" t="str">
        <f ca="1">IF(V20&lt;'Time Breakdown'!$A$9,"",IF(VLOOKUP(V20,'Time Breakdown'!$A$9:$E$655,2,1)=VLOOKUP(V19,'Time Breakdown'!$A$9:$E$655,2,1)," ",VLOOKUP(V20,'Time Breakdown'!$A$9:$E$655,2,1)))</f>
        <v xml:space="preserve"> </v>
      </c>
      <c r="X20" s="21"/>
      <c r="Y20" s="76">
        <f t="shared" ca="1" si="5"/>
        <v>42339.625009999967</v>
      </c>
      <c r="Z20" s="20" t="str">
        <f ca="1">IF(Y20&lt;'Time Breakdown'!$A$9,"",IF(VLOOKUP(Y20,'Time Breakdown'!$A$9:$E$655,2,1)=VLOOKUP(Y19,'Time Breakdown'!$A$9:$E$655,2,1)," ",VLOOKUP(Y20,'Time Breakdown'!$A$9:$E$655,2,1)))</f>
        <v xml:space="preserve"> </v>
      </c>
      <c r="AA20" s="21"/>
      <c r="AB20" s="76">
        <f t="shared" ca="1" si="6"/>
        <v>42340.625009999967</v>
      </c>
      <c r="AC20" s="20" t="str">
        <f ca="1">IF(AB20&lt;'Time Breakdown'!$A$9,"",IF(VLOOKUP(AB20,'Time Breakdown'!$A$9:$E$655,2,1)=VLOOKUP(AB19,'Time Breakdown'!$A$9:$E$655,2,1)," ",VLOOKUP(AB20,'Time Breakdown'!$A$9:$E$655,2,1)))</f>
        <v xml:space="preserve"> </v>
      </c>
      <c r="AD20" s="21"/>
      <c r="AE20" s="76">
        <f t="shared" ca="1" si="7"/>
        <v>42341.625009999967</v>
      </c>
      <c r="AF20" s="20" t="str">
        <f ca="1">IF(AE20&lt;'Time Breakdown'!$A$9,"",IF(VLOOKUP(AE20,'Time Breakdown'!$A$9:$E$655,2,1)=VLOOKUP(AE19,'Time Breakdown'!$A$9:$E$655,2,1)," ",VLOOKUP(AE20,'Time Breakdown'!$A$9:$E$655,2,1)))</f>
        <v xml:space="preserve"> </v>
      </c>
      <c r="AG20" s="21"/>
      <c r="AH20" s="76">
        <f t="shared" ca="1" si="8"/>
        <v>42342.625009999967</v>
      </c>
      <c r="AI20" s="20" t="str">
        <f ca="1">IF(AH20&lt;'Time Breakdown'!$A$9,"",IF(VLOOKUP(AH20,'Time Breakdown'!$A$9:$E$655,2,1)=VLOOKUP(AH19,'Time Breakdown'!$A$9:$E$655,2,1)," ",VLOOKUP(AH20,'Time Breakdown'!$A$9:$E$655,2,1)))</f>
        <v xml:space="preserve"> </v>
      </c>
      <c r="AJ20" s="21"/>
      <c r="AK20" s="76">
        <f t="shared" ca="1" si="9"/>
        <v>42343.625009999967</v>
      </c>
      <c r="AL20" s="20" t="str">
        <f ca="1">IF(AK20&lt;'Time Breakdown'!$A$9,"",IF(VLOOKUP(AK20,'Time Breakdown'!$A$9:$E$655,2,1)=VLOOKUP(AK19,'Time Breakdown'!$A$9:$E$655,2,1)," ",VLOOKUP(AK20,'Time Breakdown'!$A$9:$E$655,2,1)))</f>
        <v xml:space="preserve"> </v>
      </c>
      <c r="AM20" s="21"/>
      <c r="AN20" s="76">
        <f t="shared" ca="1" si="10"/>
        <v>42344.625009999967</v>
      </c>
      <c r="AO20" s="20" t="str">
        <f ca="1">IF(AN20&lt;'Time Breakdown'!$A$9,"",IF(VLOOKUP(AN20,'Time Breakdown'!$A$9:$E$655,2,1)=VLOOKUP(AN19,'Time Breakdown'!$A$9:$E$655,2,1)," ",VLOOKUP(AN20,'Time Breakdown'!$A$9:$E$655,2,1)))</f>
        <v xml:space="preserve"> </v>
      </c>
      <c r="AP20" s="21"/>
      <c r="AQ20" s="76">
        <f t="shared" ca="1" si="11"/>
        <v>42345.625009999967</v>
      </c>
      <c r="AR20" s="20" t="str">
        <f ca="1">IF(AQ20&lt;'Time Breakdown'!$A$9,"",IF(VLOOKUP(AQ20,'Time Breakdown'!$A$9:$E$655,2,1)=VLOOKUP(AQ19,'Time Breakdown'!$A$9:$E$655,2,1)," ",VLOOKUP(AQ20,'Time Breakdown'!$A$9:$E$655,2,1)))</f>
        <v xml:space="preserve"> </v>
      </c>
      <c r="AS20" s="21"/>
      <c r="AT20" s="76">
        <f t="shared" ca="1" si="12"/>
        <v>42346.625009999967</v>
      </c>
      <c r="AU20" s="20" t="str">
        <f ca="1">IF(AT20&lt;'Time Breakdown'!$A$9,"",IF(VLOOKUP(AT20,'Time Breakdown'!$A$9:$E$655,2,1)=VLOOKUP(AT19,'Time Breakdown'!$A$9:$E$655,2,1)," ",VLOOKUP(AT20,'Time Breakdown'!$A$9:$E$655,2,1)))</f>
        <v xml:space="preserve"> </v>
      </c>
      <c r="AV20" s="21"/>
      <c r="AW20" s="76">
        <f t="shared" ca="1" si="13"/>
        <v>42347.625009999967</v>
      </c>
      <c r="AX20" s="20" t="str">
        <f ca="1">IF(AW20&lt;'Time Breakdown'!$A$9,"",IF(VLOOKUP(AW20,'Time Breakdown'!$A$9:$E$655,2,1)=VLOOKUP(AW19,'Time Breakdown'!$A$9:$E$655,2,1)," ",VLOOKUP(AW20,'Time Breakdown'!$A$9:$E$655,2,1)))</f>
        <v xml:space="preserve"> </v>
      </c>
      <c r="AY20" s="21"/>
      <c r="AZ20" s="76">
        <f t="shared" ca="1" si="14"/>
        <v>42348.625009999967</v>
      </c>
      <c r="BA20" s="20" t="str">
        <f ca="1">IF(AZ20&lt;'Time Breakdown'!$A$9,"",IF(VLOOKUP(AZ20,'Time Breakdown'!$A$9:$E$655,2,1)=VLOOKUP(AZ19,'Time Breakdown'!$A$9:$E$655,2,1)," ",VLOOKUP(AZ20,'Time Breakdown'!$A$9:$E$655,2,1)))</f>
        <v xml:space="preserve"> </v>
      </c>
      <c r="BB20" s="21"/>
      <c r="BC20" s="76">
        <f t="shared" ca="1" si="15"/>
        <v>42349.625009999967</v>
      </c>
      <c r="BD20" s="20" t="str">
        <f ca="1">IF(BC20&lt;'Time Breakdown'!$A$9,"",IF(VLOOKUP(BC20,'Time Breakdown'!$A$9:$E$655,2,1)=VLOOKUP(BC19,'Time Breakdown'!$A$9:$E$655,2,1)," ",VLOOKUP(BC20,'Time Breakdown'!$A$9:$E$655,2,1)))</f>
        <v xml:space="preserve"> </v>
      </c>
      <c r="BE20" s="21"/>
      <c r="BF20" s="76">
        <f t="shared" ca="1" si="16"/>
        <v>42350.625009999967</v>
      </c>
      <c r="BG20" s="20" t="str">
        <f ca="1">IF(BF20&lt;'Time Breakdown'!$A$9,"",IF(VLOOKUP(BF20,'Time Breakdown'!$A$9:$E$655,2,1)=VLOOKUP(BF19,'Time Breakdown'!$A$9:$E$655,2,1)," ",VLOOKUP(BF20,'Time Breakdown'!$A$9:$E$655,2,1)))</f>
        <v xml:space="preserve"> </v>
      </c>
      <c r="BH20" s="21"/>
      <c r="BI20" s="76">
        <f t="shared" ca="1" si="17"/>
        <v>42351.625009999967</v>
      </c>
      <c r="BJ20" s="20" t="str">
        <f ca="1">IF(BI20&lt;'Time Breakdown'!$A$9,"",IF(VLOOKUP(BI20,'Time Breakdown'!$A$9:$E$655,2,1)=VLOOKUP(BI19,'Time Breakdown'!$A$9:$E$655,2,1)," ",VLOOKUP(BI20,'Time Breakdown'!$A$9:$E$655,2,1)))</f>
        <v xml:space="preserve"> </v>
      </c>
      <c r="BK20" s="21"/>
      <c r="BL20" s="76">
        <f t="shared" ca="1" si="18"/>
        <v>42352.625009999967</v>
      </c>
      <c r="BM20" s="20" t="str">
        <f ca="1">IF(BL20&lt;'Time Breakdown'!$A$9,"",IF(VLOOKUP(BL20,'Time Breakdown'!$A$9:$E$655,2,1)=VLOOKUP(BL19,'Time Breakdown'!$A$9:$E$655,2,1)," ",VLOOKUP(BL20,'Time Breakdown'!$A$9:$E$655,2,1)))</f>
        <v xml:space="preserve"> </v>
      </c>
      <c r="BN20" s="21"/>
      <c r="BO20" s="76">
        <f t="shared" ca="1" si="19"/>
        <v>42353.625009999967</v>
      </c>
      <c r="BP20" s="20" t="str">
        <f ca="1">IF(BO20&lt;'Time Breakdown'!$A$9,"",IF(VLOOKUP(BO20,'Time Breakdown'!$A$9:$E$655,2,1)=VLOOKUP(BO19,'Time Breakdown'!$A$9:$E$655,2,1)," ",VLOOKUP(BO20,'Time Breakdown'!$A$9:$E$655,2,1)))</f>
        <v xml:space="preserve"> </v>
      </c>
      <c r="BQ20" s="21"/>
      <c r="BR20" s="76">
        <f t="shared" ca="1" si="20"/>
        <v>42354.625009999967</v>
      </c>
      <c r="BS20" s="20" t="str">
        <f ca="1">IF(BR20&lt;'Time Breakdown'!$A$9,"",IF(VLOOKUP(BR20,'Time Breakdown'!$A$9:$E$655,2,1)=VLOOKUP(BR19,'Time Breakdown'!$A$9:$E$655,2,1)," ",VLOOKUP(BR20,'Time Breakdown'!$A$9:$E$655,2,1)))</f>
        <v xml:space="preserve"> </v>
      </c>
      <c r="BT20" s="21"/>
      <c r="BU20" s="76">
        <f t="shared" ca="1" si="21"/>
        <v>42355.625009999967</v>
      </c>
      <c r="BV20" s="20" t="str">
        <f ca="1">IF(BU20&lt;'Time Breakdown'!$A$9,"",IF(VLOOKUP(BU20,'Time Breakdown'!$A$9:$E$655,2,1)=VLOOKUP(BU19,'Time Breakdown'!$A$9:$E$655,2,1)," ",VLOOKUP(BU20,'Time Breakdown'!$A$9:$E$655,2,1)))</f>
        <v xml:space="preserve"> </v>
      </c>
      <c r="BW20" s="21"/>
      <c r="BX20" s="76">
        <f t="shared" ca="1" si="22"/>
        <v>42356.625009999967</v>
      </c>
      <c r="BY20" s="20" t="str">
        <f ca="1">IF(BX20&lt;'Time Breakdown'!$A$9,"",IF(VLOOKUP(BX20,'Time Breakdown'!$A$9:$E$655,2,1)=VLOOKUP(BX19,'Time Breakdown'!$A$9:$E$655,2,1)," ",VLOOKUP(BX20,'Time Breakdown'!$A$9:$E$655,2,1)))</f>
        <v xml:space="preserve"> </v>
      </c>
      <c r="BZ20" s="21"/>
      <c r="CA20" s="76">
        <f t="shared" ca="1" si="23"/>
        <v>42357.625009999967</v>
      </c>
      <c r="CB20" s="20" t="str">
        <f ca="1">IF(CA20&lt;'Time Breakdown'!$A$9,"",IF(VLOOKUP(CA20,'Time Breakdown'!$A$9:$E$655,2,1)=VLOOKUP(CA19,'Time Breakdown'!$A$9:$E$655,2,1)," ",VLOOKUP(CA20,'Time Breakdown'!$A$9:$E$655,2,1)))</f>
        <v xml:space="preserve"> </v>
      </c>
      <c r="CC20" s="21"/>
      <c r="CD20" s="76">
        <f t="shared" ca="1" si="24"/>
        <v>42358.625009999967</v>
      </c>
      <c r="CE20" s="20" t="str">
        <f ca="1">IF(CD20&lt;'Time Breakdown'!$A$9,"",IF(VLOOKUP(CD20,'Time Breakdown'!$A$9:$E$655,2,1)=VLOOKUP(CD19,'Time Breakdown'!$A$9:$E$655,2,1)," ",VLOOKUP(CD20,'Time Breakdown'!$A$9:$E$655,2,1)))</f>
        <v xml:space="preserve"> </v>
      </c>
      <c r="CF20" s="21"/>
      <c r="CG20" s="76">
        <f t="shared" ca="1" si="25"/>
        <v>42359.625009999967</v>
      </c>
      <c r="CH20" s="20" t="str">
        <f ca="1">IF(CG20&lt;'Time Breakdown'!$A$9,"",IF(VLOOKUP(CG20,'Time Breakdown'!$A$9:$E$655,2,1)=VLOOKUP(CG19,'Time Breakdown'!$A$9:$E$655,2,1)," ",VLOOKUP(CG20,'Time Breakdown'!$A$9:$E$655,2,1)))</f>
        <v xml:space="preserve"> </v>
      </c>
      <c r="CI20" s="21"/>
      <c r="CJ20" s="76">
        <f t="shared" ca="1" si="26"/>
        <v>42360.625009999967</v>
      </c>
      <c r="CK20" s="20" t="str">
        <f ca="1">IF(CJ20&lt;'Time Breakdown'!$A$9,"",IF(VLOOKUP(CJ20,'Time Breakdown'!$A$9:$E$655,2,1)=VLOOKUP(CJ19,'Time Breakdown'!$A$9:$E$655,2,1)," ",VLOOKUP(CJ20,'Time Breakdown'!$A$9:$E$655,2,1)))</f>
        <v xml:space="preserve"> </v>
      </c>
      <c r="CL20" s="21"/>
      <c r="CM20" s="76">
        <f t="shared" ca="1" si="27"/>
        <v>42361.625009999967</v>
      </c>
      <c r="CN20" s="20" t="str">
        <f ca="1">IF(CM20&lt;'Time Breakdown'!$A$9,"",IF(VLOOKUP(CM20,'Time Breakdown'!$A$9:$E$655,2,1)=VLOOKUP(CM19,'Time Breakdown'!$A$9:$E$655,2,1)," ",VLOOKUP(CM20,'Time Breakdown'!$A$9:$E$655,2,1)))</f>
        <v xml:space="preserve"> </v>
      </c>
      <c r="CO20" s="21"/>
      <c r="CP20" s="76">
        <f t="shared" ca="1" si="28"/>
        <v>42362.625009999967</v>
      </c>
      <c r="CQ20" s="20" t="str">
        <f ca="1">IF(CP20&lt;'Time Breakdown'!$A$9,"",IF(VLOOKUP(CP20,'Time Breakdown'!$A$9:$E$655,2,1)=VLOOKUP(CP19,'Time Breakdown'!$A$9:$E$655,2,1)," ",VLOOKUP(CP20,'Time Breakdown'!$A$9:$E$655,2,1)))</f>
        <v xml:space="preserve"> </v>
      </c>
      <c r="CR20" s="21"/>
      <c r="CS20" s="76">
        <f t="shared" ca="1" si="29"/>
        <v>42363.625009999967</v>
      </c>
      <c r="CT20" s="20" t="str">
        <f ca="1">IF(CS20&lt;'Time Breakdown'!$A$9,"",IF(VLOOKUP(CS20,'Time Breakdown'!$A$9:$E$655,2,1)=VLOOKUP(CS19,'Time Breakdown'!$A$9:$E$655,2,1)," ",VLOOKUP(CS20,'Time Breakdown'!$A$9:$E$655,2,1)))</f>
        <v xml:space="preserve"> </v>
      </c>
      <c r="CU20" s="21"/>
      <c r="CV20" s="76">
        <f t="shared" ca="1" si="30"/>
        <v>42364.625009999967</v>
      </c>
      <c r="CW20" s="20" t="str">
        <f ca="1">IF(CV20&lt;'Time Breakdown'!$A$9,"",IF(VLOOKUP(CV20,'Time Breakdown'!$A$9:$E$655,2,1)=VLOOKUP(CV19,'Time Breakdown'!$A$9:$E$655,2,1)," ",VLOOKUP(CV20,'Time Breakdown'!$A$9:$E$655,2,1)))</f>
        <v xml:space="preserve"> </v>
      </c>
      <c r="CX20" s="21"/>
      <c r="CY20" s="76">
        <f t="shared" ca="1" si="31"/>
        <v>42365.625009999967</v>
      </c>
      <c r="CZ20" s="20" t="str">
        <f ca="1">IF(CY20&lt;'Time Breakdown'!$A$9,"",IF(VLOOKUP(CY20,'Time Breakdown'!$A$9:$E$655,2,1)=VLOOKUP(CY19,'Time Breakdown'!$A$9:$E$655,2,1)," ",VLOOKUP(CY20,'Time Breakdown'!$A$9:$E$655,2,1)))</f>
        <v xml:space="preserve"> </v>
      </c>
      <c r="DA20" s="21"/>
      <c r="DB20" s="76">
        <f t="shared" ca="1" si="32"/>
        <v>42366.625009999967</v>
      </c>
      <c r="DC20" s="20" t="str">
        <f ca="1">IF(DB20&lt;'Time Breakdown'!$A$9,"",IF(VLOOKUP(DB20,'Time Breakdown'!$A$9:$E$655,2,1)=VLOOKUP(DB19,'Time Breakdown'!$A$9:$E$655,2,1)," ",VLOOKUP(DB20,'Time Breakdown'!$A$9:$E$655,2,1)))</f>
        <v xml:space="preserve"> </v>
      </c>
      <c r="DD20" s="21"/>
      <c r="DE20" s="76">
        <f t="shared" ca="1" si="33"/>
        <v>42367.625009999967</v>
      </c>
      <c r="DF20" s="20" t="str">
        <f ca="1">IF(DE20&lt;'Time Breakdown'!$A$9,"",IF(VLOOKUP(DE20,'Time Breakdown'!$A$9:$E$655,2,1)=VLOOKUP(DE19,'Time Breakdown'!$A$9:$E$655,2,1)," ",VLOOKUP(DE20,'Time Breakdown'!$A$9:$E$655,2,1)))</f>
        <v xml:space="preserve"> </v>
      </c>
      <c r="DG20" s="21"/>
      <c r="DH20" s="76">
        <f t="shared" ca="1" si="34"/>
        <v>42368.625009999967</v>
      </c>
      <c r="DI20" s="20" t="str">
        <f ca="1">IF(DH20&lt;'Time Breakdown'!$A$9,"",IF(VLOOKUP(DH20,'Time Breakdown'!$A$9:$E$655,2,1)=VLOOKUP(DH19,'Time Breakdown'!$A$9:$E$655,2,1)," ",VLOOKUP(DH20,'Time Breakdown'!$A$9:$E$655,2,1)))</f>
        <v xml:space="preserve"> </v>
      </c>
      <c r="DJ20" s="21"/>
      <c r="DK20" s="76">
        <f t="shared" ca="1" si="35"/>
        <v>42369.625009999967</v>
      </c>
      <c r="DL20" s="20" t="str">
        <f ca="1">IF(DK20&lt;'Time Breakdown'!$A$9,"",IF(VLOOKUP(DK20,'Time Breakdown'!$A$9:$E$655,2,1)=VLOOKUP(DK19,'Time Breakdown'!$A$9:$E$655,2,1)," ",VLOOKUP(DK20,'Time Breakdown'!$A$9:$E$655,2,1)))</f>
        <v xml:space="preserve"> </v>
      </c>
      <c r="DM20" s="21"/>
      <c r="DN20" s="76">
        <f t="shared" ca="1" si="36"/>
        <v>42370.625009999967</v>
      </c>
      <c r="DO20" s="20" t="str">
        <f ca="1">IF(DN20&lt;'Time Breakdown'!$A$9,"",IF(VLOOKUP(DN20,'Time Breakdown'!$A$9:$E$655,2,1)=VLOOKUP(DN19,'Time Breakdown'!$A$9:$E$655,2,1)," ",VLOOKUP(DN20,'Time Breakdown'!$A$9:$E$655,2,1)))</f>
        <v xml:space="preserve"> </v>
      </c>
      <c r="DP20" s="21"/>
      <c r="DQ20" s="76">
        <f t="shared" ca="1" si="37"/>
        <v>42371.625009999967</v>
      </c>
      <c r="DR20" s="20" t="str">
        <f ca="1">IF(DQ20&lt;'Time Breakdown'!$A$9,"",IF(VLOOKUP(DQ20,'Time Breakdown'!$A$9:$E$655,2,1)=VLOOKUP(DQ19,'Time Breakdown'!$A$9:$E$655,2,1)," ",VLOOKUP(DQ20,'Time Breakdown'!$A$9:$E$655,2,1)))</f>
        <v xml:space="preserve"> </v>
      </c>
      <c r="DS20" s="21"/>
      <c r="DT20" s="76">
        <f t="shared" ca="1" si="38"/>
        <v>42372.625009999967</v>
      </c>
      <c r="DU20" s="20" t="str">
        <f ca="1">IF(DT20&lt;'Time Breakdown'!$A$9,"",IF(VLOOKUP(DT20,'Time Breakdown'!$A$9:$E$655,2,1)=VLOOKUP(DT19,'Time Breakdown'!$A$9:$E$655,2,1)," ",VLOOKUP(DT20,'Time Breakdown'!$A$9:$E$655,2,1)))</f>
        <v xml:space="preserve"> </v>
      </c>
      <c r="DV20" s="21"/>
      <c r="DW20" s="76">
        <f t="shared" ca="1" si="39"/>
        <v>42373.625009999967</v>
      </c>
      <c r="DX20" s="20" t="str">
        <f ca="1">IF(DW20&lt;'Time Breakdown'!$A$9,"",IF(VLOOKUP(DW20,'Time Breakdown'!$A$9:$E$655,2,1)=VLOOKUP(DW19,'Time Breakdown'!$A$9:$E$655,2,1)," ",VLOOKUP(DW20,'Time Breakdown'!$A$9:$E$655,2,1)))</f>
        <v xml:space="preserve"> </v>
      </c>
      <c r="DY20" s="21"/>
      <c r="DZ20" s="76">
        <f t="shared" ca="1" si="40"/>
        <v>42374.625009999967</v>
      </c>
      <c r="EA20" s="20" t="str">
        <f ca="1">IF(DZ20&lt;'Time Breakdown'!$A$9,"",IF(VLOOKUP(DZ20,'Time Breakdown'!$A$9:$E$655,2,1)=VLOOKUP(DZ19,'Time Breakdown'!$A$9:$E$655,2,1)," ",VLOOKUP(DZ20,'Time Breakdown'!$A$9:$E$655,2,1)))</f>
        <v xml:space="preserve"> </v>
      </c>
      <c r="EB20" s="21"/>
      <c r="EC20" s="76">
        <f t="shared" ca="1" si="41"/>
        <v>42375.625009999967</v>
      </c>
      <c r="ED20" s="20" t="str">
        <f ca="1">IF(EC20&lt;'Time Breakdown'!$A$9,"",IF(VLOOKUP(EC20,'Time Breakdown'!$A$9:$E$655,2,1)=VLOOKUP(EC19,'Time Breakdown'!$A$9:$E$655,2,1)," ",VLOOKUP(EC20,'Time Breakdown'!$A$9:$E$655,2,1)))</f>
        <v xml:space="preserve"> </v>
      </c>
      <c r="EE20" s="21"/>
      <c r="EF20" s="76">
        <f t="shared" ca="1" si="42"/>
        <v>42376.625009999967</v>
      </c>
      <c r="EG20" s="20" t="str">
        <f ca="1">IF(EF20&lt;'Time Breakdown'!$A$9,"",IF(VLOOKUP(EF20,'Time Breakdown'!$A$9:$E$655,2,1)=VLOOKUP(EF19,'Time Breakdown'!$A$9:$E$655,2,1)," ",VLOOKUP(EF20,'Time Breakdown'!$A$9:$E$655,2,1)))</f>
        <v xml:space="preserve"> </v>
      </c>
      <c r="EH20" s="21"/>
      <c r="EI20" s="76">
        <f t="shared" ca="1" si="43"/>
        <v>42377.625009999967</v>
      </c>
      <c r="EJ20" s="20" t="str">
        <f ca="1">IF(EI20&lt;'Time Breakdown'!$A$9,"",IF(VLOOKUP(EI20,'Time Breakdown'!$A$9:$E$655,2,1)=VLOOKUP(EI19,'Time Breakdown'!$A$9:$E$655,2,1)," ",VLOOKUP(EI20,'Time Breakdown'!$A$9:$E$655,2,1)))</f>
        <v xml:space="preserve"> </v>
      </c>
      <c r="EK20" s="21"/>
      <c r="EL20" s="76">
        <f t="shared" ca="1" si="44"/>
        <v>42378.625009999967</v>
      </c>
      <c r="EM20" s="20" t="str">
        <f ca="1">IF(EL20&lt;'Time Breakdown'!$A$9,"",IF(VLOOKUP(EL20,'Time Breakdown'!$A$9:$E$655,2,1)=VLOOKUP(EL19,'Time Breakdown'!$A$9:$E$655,2,1)," ",VLOOKUP(EL20,'Time Breakdown'!$A$9:$E$655,2,1)))</f>
        <v xml:space="preserve"> </v>
      </c>
      <c r="EN20" s="21"/>
      <c r="EO20" s="76">
        <f t="shared" ca="1" si="45"/>
        <v>42379.625009999967</v>
      </c>
      <c r="EP20" s="20" t="str">
        <f ca="1">IF(EO20&lt;'Time Breakdown'!$A$9,"",IF(VLOOKUP(EO20,'Time Breakdown'!$A$9:$E$655,2,1)=VLOOKUP(EO19,'Time Breakdown'!$A$9:$E$655,2,1)," ",VLOOKUP(EO20,'Time Breakdown'!$A$9:$E$655,2,1)))</f>
        <v xml:space="preserve"> </v>
      </c>
      <c r="EQ20" s="21"/>
      <c r="ER20" s="76">
        <f t="shared" ca="1" si="46"/>
        <v>42380.625009999967</v>
      </c>
      <c r="ES20" s="20" t="str">
        <f ca="1">IF(ER20&lt;'Time Breakdown'!$A$9,"",IF(VLOOKUP(ER20,'Time Breakdown'!$A$9:$E$655,2,1)=VLOOKUP(ER19,'Time Breakdown'!$A$9:$E$655,2,1)," ",VLOOKUP(ER20,'Time Breakdown'!$A$9:$E$655,2,1)))</f>
        <v xml:space="preserve"> </v>
      </c>
      <c r="ET20" s="21"/>
      <c r="EU20" s="76">
        <f t="shared" ca="1" si="47"/>
        <v>42381.625009999967</v>
      </c>
      <c r="EV20" s="20" t="str">
        <f ca="1">IF(EU20&lt;'Time Breakdown'!$A$9,"",IF(VLOOKUP(EU20,'Time Breakdown'!$A$9:$E$655,2,1)=VLOOKUP(EU19,'Time Breakdown'!$A$9:$E$655,2,1)," ",VLOOKUP(EU20,'Time Breakdown'!$A$9:$E$655,2,1)))</f>
        <v xml:space="preserve"> </v>
      </c>
      <c r="EW20" s="21"/>
      <c r="EX20" s="76">
        <f t="shared" ca="1" si="48"/>
        <v>42382.625009999967</v>
      </c>
      <c r="EY20" s="20" t="str">
        <f ca="1">IF(EX20&lt;'Time Breakdown'!$A$9,"",IF(VLOOKUP(EX20,'Time Breakdown'!$A$9:$E$655,2,1)=VLOOKUP(EX19,'Time Breakdown'!$A$9:$E$655,2,1)," ",VLOOKUP(EX20,'Time Breakdown'!$A$9:$E$655,2,1)))</f>
        <v xml:space="preserve"> </v>
      </c>
      <c r="EZ20" s="21"/>
      <c r="FA20" s="76">
        <f t="shared" ca="1" si="49"/>
        <v>42383.625009999967</v>
      </c>
      <c r="FB20" s="20" t="str">
        <f ca="1">IF(FA20&lt;'Time Breakdown'!$A$9,"",IF(VLOOKUP(FA20,'Time Breakdown'!$A$9:$E$655,2,1)=VLOOKUP(FA19,'Time Breakdown'!$A$9:$E$655,2,1)," ",VLOOKUP(FA20,'Time Breakdown'!$A$9:$E$655,2,1)))</f>
        <v xml:space="preserve"> </v>
      </c>
      <c r="FC20" s="21"/>
      <c r="FD20" s="76">
        <f t="shared" ca="1" si="50"/>
        <v>42384.625009999967</v>
      </c>
      <c r="FE20" s="20" t="str">
        <f ca="1">IF(FD20&lt;'Time Breakdown'!$A$9,"",IF(VLOOKUP(FD20,'Time Breakdown'!$A$9:$E$655,2,1)=VLOOKUP(FD19,'Time Breakdown'!$A$9:$E$655,2,1)," ",VLOOKUP(FD20,'Time Breakdown'!$A$9:$E$655,2,1)))</f>
        <v xml:space="preserve"> </v>
      </c>
      <c r="FF20" s="21"/>
      <c r="FG20" s="76">
        <f t="shared" ca="1" si="51"/>
        <v>42385.625009999967</v>
      </c>
      <c r="FH20" s="20" t="str">
        <f ca="1">IF(FG20&lt;'Time Breakdown'!$A$9,"",IF(VLOOKUP(FG20,'Time Breakdown'!$A$9:$E$655,2,1)=VLOOKUP(FG19,'Time Breakdown'!$A$9:$E$655,2,1)," ",VLOOKUP(FG20,'Time Breakdown'!$A$9:$E$655,2,1)))</f>
        <v xml:space="preserve"> </v>
      </c>
      <c r="FI20" s="21"/>
      <c r="FJ20" s="76">
        <f t="shared" ca="1" si="52"/>
        <v>42386.625009999967</v>
      </c>
      <c r="FK20" s="20" t="str">
        <f ca="1">IF(FJ20&lt;'Time Breakdown'!$A$9,"",IF(VLOOKUP(FJ20,'Time Breakdown'!$A$9:$E$655,2,1)=VLOOKUP(FJ19,'Time Breakdown'!$A$9:$E$655,2,1)," ",VLOOKUP(FJ20,'Time Breakdown'!$A$9:$E$655,2,1)))</f>
        <v xml:space="preserve"> </v>
      </c>
      <c r="FL20" s="21"/>
      <c r="FM20" s="76">
        <f t="shared" ca="1" si="53"/>
        <v>42387.625009999967</v>
      </c>
      <c r="FN20" s="20" t="str">
        <f ca="1">IF(FM20&lt;'Time Breakdown'!$A$9,"",IF(VLOOKUP(FM20,'Time Breakdown'!$A$9:$E$655,2,1)=VLOOKUP(FM19,'Time Breakdown'!$A$9:$E$655,2,1)," ",VLOOKUP(FM20,'Time Breakdown'!$A$9:$E$655,2,1)))</f>
        <v xml:space="preserve"> </v>
      </c>
      <c r="FO20" s="21"/>
      <c r="FP20" s="76">
        <f t="shared" ca="1" si="54"/>
        <v>42388.625009999967</v>
      </c>
      <c r="FQ20" s="20" t="str">
        <f ca="1">IF(FP20&lt;'Time Breakdown'!$A$9,"",IF(VLOOKUP(FP20,'Time Breakdown'!$A$9:$E$655,2,1)=VLOOKUP(FP19,'Time Breakdown'!$A$9:$E$655,2,1)," ",VLOOKUP(FP20,'Time Breakdown'!$A$9:$E$655,2,1)))</f>
        <v xml:space="preserve"> </v>
      </c>
      <c r="FR20" s="21"/>
      <c r="FS20" s="76">
        <f t="shared" ca="1" si="55"/>
        <v>42389.625009999967</v>
      </c>
      <c r="FT20" s="20" t="str">
        <f ca="1">IF(FS20&lt;'Time Breakdown'!$A$9,"",IF(VLOOKUP(FS20,'Time Breakdown'!$A$9:$E$655,2,1)=VLOOKUP(FS19,'Time Breakdown'!$A$9:$E$655,2,1)," ",VLOOKUP(FS20,'Time Breakdown'!$A$9:$E$655,2,1)))</f>
        <v xml:space="preserve"> </v>
      </c>
      <c r="FU20" s="21"/>
      <c r="FV20" s="76">
        <f t="shared" ca="1" si="56"/>
        <v>42390.625009999967</v>
      </c>
      <c r="FW20" s="20" t="str">
        <f ca="1">IF(FV20&lt;'Time Breakdown'!$A$9,"",IF(VLOOKUP(FV20,'Time Breakdown'!$A$9:$E$655,2,1)=VLOOKUP(FV19,'Time Breakdown'!$A$9:$E$655,2,1)," ",VLOOKUP(FV20,'Time Breakdown'!$A$9:$E$655,2,1)))</f>
        <v xml:space="preserve"> </v>
      </c>
      <c r="FX20" s="21"/>
      <c r="FY20" s="76">
        <f t="shared" ca="1" si="57"/>
        <v>42391.625009999967</v>
      </c>
      <c r="FZ20" s="20" t="str">
        <f ca="1">IF(FY20&lt;'Time Breakdown'!$A$9,"",IF(VLOOKUP(FY20,'Time Breakdown'!$A$9:$E$655,2,1)=VLOOKUP(FY19,'Time Breakdown'!$A$9:$E$655,2,1)," ",VLOOKUP(FY20,'Time Breakdown'!$A$9:$E$655,2,1)))</f>
        <v xml:space="preserve"> </v>
      </c>
      <c r="GA20" s="21"/>
      <c r="GB20" s="76">
        <f t="shared" ca="1" si="58"/>
        <v>42392.625009999967</v>
      </c>
      <c r="GC20" s="20" t="str">
        <f ca="1">IF(GB20&lt;'Time Breakdown'!$A$9,"",IF(VLOOKUP(GB20,'Time Breakdown'!$A$9:$E$655,2,1)=VLOOKUP(GB19,'Time Breakdown'!$A$9:$E$655,2,1)," ",VLOOKUP(GB20,'Time Breakdown'!$A$9:$E$655,2,1)))</f>
        <v xml:space="preserve"> </v>
      </c>
      <c r="GD20" s="21"/>
      <c r="GE20" s="76">
        <f t="shared" ca="1" si="59"/>
        <v>42393.625009999967</v>
      </c>
      <c r="GF20" s="20" t="str">
        <f ca="1">IF(GE20&lt;'Time Breakdown'!$A$9,"",IF(VLOOKUP(GE20,'Time Breakdown'!$A$9:$E$655,2,1)=VLOOKUP(GE19,'Time Breakdown'!$A$9:$E$655,2,1)," ",VLOOKUP(GE20,'Time Breakdown'!$A$9:$E$655,2,1)))</f>
        <v xml:space="preserve"> </v>
      </c>
      <c r="GG20" s="21"/>
      <c r="GH20" s="76">
        <f t="shared" ca="1" si="60"/>
        <v>42394.625009999967</v>
      </c>
      <c r="GI20" s="20" t="str">
        <f ca="1">IF(GH20&lt;'Time Breakdown'!$A$9,"",IF(VLOOKUP(GH20,'Time Breakdown'!$A$9:$E$655,2,1)=VLOOKUP(GH19,'Time Breakdown'!$A$9:$E$655,2,1)," ",VLOOKUP(GH20,'Time Breakdown'!$A$9:$E$655,2,1)))</f>
        <v xml:space="preserve"> </v>
      </c>
      <c r="GJ20" s="21"/>
      <c r="GK20" s="76">
        <f t="shared" ca="1" si="61"/>
        <v>42395.625009999967</v>
      </c>
      <c r="GL20" s="20" t="str">
        <f ca="1">IF(GK20&lt;'Time Breakdown'!$A$9,"",IF(VLOOKUP(GK20,'Time Breakdown'!$A$9:$E$655,2,1)=VLOOKUP(GK19,'Time Breakdown'!$A$9:$E$655,2,1)," ",VLOOKUP(GK20,'Time Breakdown'!$A$9:$E$655,2,1)))</f>
        <v xml:space="preserve"> </v>
      </c>
      <c r="GM20" s="21"/>
      <c r="GN20" s="76">
        <f t="shared" ca="1" si="62"/>
        <v>42396.625009999967</v>
      </c>
      <c r="GO20" s="20" t="str">
        <f ca="1">IF(GN20&lt;'Time Breakdown'!$A$9,"",IF(VLOOKUP(GN20,'Time Breakdown'!$A$9:$E$655,2,1)=VLOOKUP(GN19,'Time Breakdown'!$A$9:$E$655,2,1)," ",VLOOKUP(GN20,'Time Breakdown'!$A$9:$E$655,2,1)))</f>
        <v xml:space="preserve"> </v>
      </c>
      <c r="GP20" s="21"/>
      <c r="GQ20" s="76">
        <f t="shared" ca="1" si="63"/>
        <v>42397.625009999967</v>
      </c>
      <c r="GR20" s="20" t="str">
        <f ca="1">IF(GQ20&lt;'Time Breakdown'!$A$9,"",IF(VLOOKUP(GQ20,'Time Breakdown'!$A$9:$E$655,2,1)=VLOOKUP(GQ19,'Time Breakdown'!$A$9:$E$655,2,1)," ",VLOOKUP(GQ20,'Time Breakdown'!$A$9:$E$655,2,1)))</f>
        <v xml:space="preserve"> </v>
      </c>
      <c r="GS20" s="21"/>
      <c r="GT20" s="76">
        <f t="shared" ca="1" si="64"/>
        <v>42398.625009999967</v>
      </c>
      <c r="GU20" s="20" t="str">
        <f ca="1">IF(GT20&lt;'Time Breakdown'!$A$9,"",IF(VLOOKUP(GT20,'Time Breakdown'!$A$9:$E$655,2,1)=VLOOKUP(GT19,'Time Breakdown'!$A$9:$E$655,2,1)," ",VLOOKUP(GT20,'Time Breakdown'!$A$9:$E$655,2,1)))</f>
        <v xml:space="preserve"> </v>
      </c>
      <c r="GV20" s="21"/>
      <c r="GW20" s="76">
        <f t="shared" ca="1" si="65"/>
        <v>42399.625009999967</v>
      </c>
      <c r="GX20" s="20" t="str">
        <f ca="1">IF(GW20&lt;'Time Breakdown'!$A$9,"",IF(VLOOKUP(GW20,'Time Breakdown'!$A$9:$E$655,2,1)=VLOOKUP(GW19,'Time Breakdown'!$A$9:$E$655,2,1)," ",VLOOKUP(GW20,'Time Breakdown'!$A$9:$E$655,2,1)))</f>
        <v xml:space="preserve"> </v>
      </c>
      <c r="GY20" s="21"/>
      <c r="GZ20" s="76">
        <f t="shared" ca="1" si="66"/>
        <v>42400.625009999967</v>
      </c>
      <c r="HA20" s="20" t="str">
        <f ca="1">IF(GZ20&lt;'Time Breakdown'!$A$9,"",IF(VLOOKUP(GZ20,'Time Breakdown'!$A$9:$E$655,2,1)=VLOOKUP(GZ19,'Time Breakdown'!$A$9:$E$655,2,1)," ",VLOOKUP(GZ20,'Time Breakdown'!$A$9:$E$655,2,1)))</f>
        <v xml:space="preserve"> </v>
      </c>
      <c r="HB20" s="21"/>
      <c r="HC20" s="76">
        <f t="shared" ca="1" si="67"/>
        <v>42401.625009999967</v>
      </c>
      <c r="HD20" s="20" t="str">
        <f ca="1">IF(HC20&lt;'Time Breakdown'!$A$9,"",IF(VLOOKUP(HC20,'Time Breakdown'!$A$9:$E$655,2,1)=VLOOKUP(HC19,'Time Breakdown'!$A$9:$E$655,2,1)," ",VLOOKUP(HC20,'Time Breakdown'!$A$9:$E$655,2,1)))</f>
        <v xml:space="preserve"> </v>
      </c>
      <c r="HE20" s="21"/>
      <c r="HF20" s="76">
        <f t="shared" ca="1" si="68"/>
        <v>42402.625009999967</v>
      </c>
      <c r="HG20" s="20" t="str">
        <f ca="1">IF(HF20&lt;'Time Breakdown'!$A$9,"",IF(VLOOKUP(HF20,'Time Breakdown'!$A$9:$E$655,2,1)=VLOOKUP(HF19,'Time Breakdown'!$A$9:$E$655,2,1)," ",VLOOKUP(HF20,'Time Breakdown'!$A$9:$E$655,2,1)))</f>
        <v xml:space="preserve"> </v>
      </c>
      <c r="HH20" s="21"/>
      <c r="HI20" s="76">
        <f t="shared" ca="1" si="69"/>
        <v>42403.625009999967</v>
      </c>
      <c r="HJ20" s="20" t="str">
        <f ca="1">IF(HI20&lt;'Time Breakdown'!$A$9,"",IF(VLOOKUP(HI20,'Time Breakdown'!$A$9:$E$655,2,1)=VLOOKUP(HI19,'Time Breakdown'!$A$9:$E$655,2,1)," ",VLOOKUP(HI20,'Time Breakdown'!$A$9:$E$655,2,1)))</f>
        <v xml:space="preserve"> </v>
      </c>
      <c r="HK20" s="21"/>
      <c r="HL20" s="76">
        <f t="shared" ca="1" si="70"/>
        <v>42404.625009999967</v>
      </c>
      <c r="HM20" s="20" t="str">
        <f ca="1">IF(HL20&lt;'Time Breakdown'!$A$9,"",IF(VLOOKUP(HL20,'Time Breakdown'!$A$9:$E$655,2,1)=VLOOKUP(HL19,'Time Breakdown'!$A$9:$E$655,2,1)," ",VLOOKUP(HL20,'Time Breakdown'!$A$9:$E$655,2,1)))</f>
        <v xml:space="preserve"> </v>
      </c>
      <c r="HN20" s="21"/>
      <c r="HO20" s="76">
        <f t="shared" ca="1" si="71"/>
        <v>42405.625009999967</v>
      </c>
      <c r="HP20" s="20" t="str">
        <f ca="1">IF(HO20&lt;'Time Breakdown'!$A$9,"",IF(VLOOKUP(HO20,'Time Breakdown'!$A$9:$E$655,2,1)=VLOOKUP(HO19,'Time Breakdown'!$A$9:$E$655,2,1)," ",VLOOKUP(HO20,'Time Breakdown'!$A$9:$E$655,2,1)))</f>
        <v xml:space="preserve"> </v>
      </c>
      <c r="HQ20" s="21"/>
      <c r="HR20" s="76">
        <f t="shared" ca="1" si="72"/>
        <v>42406.625009999967</v>
      </c>
      <c r="HS20" s="20" t="str">
        <f ca="1">IF(HR20&lt;'Time Breakdown'!$A$9,"",IF(VLOOKUP(HR20,'Time Breakdown'!$A$9:$E$655,2,1)=VLOOKUP(HR19,'Time Breakdown'!$A$9:$E$655,2,1)," ",VLOOKUP(HR20,'Time Breakdown'!$A$9:$E$655,2,1)))</f>
        <v xml:space="preserve"> </v>
      </c>
      <c r="HT20" s="21"/>
      <c r="HU20" s="76">
        <f t="shared" ca="1" si="73"/>
        <v>42407.625009999967</v>
      </c>
      <c r="HV20" s="20" t="str">
        <f ca="1">IF(HU20&lt;'Time Breakdown'!$A$9,"",IF(VLOOKUP(HU20,'Time Breakdown'!$A$9:$E$655,2,1)=VLOOKUP(HU19,'Time Breakdown'!$A$9:$E$655,2,1)," ",VLOOKUP(HU20,'Time Breakdown'!$A$9:$E$655,2,1)))</f>
        <v xml:space="preserve"> </v>
      </c>
      <c r="HW20" s="21"/>
      <c r="HX20" s="76">
        <f t="shared" ca="1" si="74"/>
        <v>42408.625009999967</v>
      </c>
      <c r="HY20" s="20" t="str">
        <f ca="1">IF(HX20&lt;'Time Breakdown'!$A$9,"",IF(VLOOKUP(HX20,'Time Breakdown'!$A$9:$E$655,2,1)=VLOOKUP(HX19,'Time Breakdown'!$A$9:$E$655,2,1)," ",VLOOKUP(HX20,'Time Breakdown'!$A$9:$E$655,2,1)))</f>
        <v xml:space="preserve"> </v>
      </c>
      <c r="HZ20" s="21"/>
      <c r="IA20" s="76">
        <f t="shared" ca="1" si="75"/>
        <v>42409.625009999967</v>
      </c>
      <c r="IB20" s="20" t="str">
        <f ca="1">IF(IA20&lt;'Time Breakdown'!$A$9,"",IF(VLOOKUP(IA20,'Time Breakdown'!$A$9:$E$655,2,1)=VLOOKUP(IA19,'Time Breakdown'!$A$9:$E$655,2,1)," ",VLOOKUP(IA20,'Time Breakdown'!$A$9:$E$655,2,1)))</f>
        <v xml:space="preserve"> </v>
      </c>
      <c r="IC20" s="21"/>
      <c r="ID20" s="76">
        <f t="shared" ca="1" si="76"/>
        <v>42410.625009999967</v>
      </c>
      <c r="IE20" s="20" t="str">
        <f ca="1">IF(ID20&lt;'Time Breakdown'!$A$9,"",IF(VLOOKUP(ID20,'Time Breakdown'!$A$9:$E$655,2,1)=VLOOKUP(ID19,'Time Breakdown'!$A$9:$E$655,2,1)," ",VLOOKUP(ID20,'Time Breakdown'!$A$9:$E$655,2,1)))</f>
        <v xml:space="preserve"> </v>
      </c>
      <c r="IF20" s="21"/>
      <c r="IG20" s="76">
        <f t="shared" ca="1" si="77"/>
        <v>42411.625009999967</v>
      </c>
      <c r="IH20" s="20" t="str">
        <f ca="1">IF(IG20&lt;'Time Breakdown'!$A$9,"",IF(VLOOKUP(IG20,'Time Breakdown'!$A$9:$E$655,2,1)=VLOOKUP(IG19,'Time Breakdown'!$A$9:$E$655,2,1)," ",VLOOKUP(IG20,'Time Breakdown'!$A$9:$E$655,2,1)))</f>
        <v xml:space="preserve"> </v>
      </c>
      <c r="II20" s="21"/>
      <c r="IJ20" s="76">
        <f t="shared" ca="1" si="78"/>
        <v>42412.625009999967</v>
      </c>
      <c r="IK20" s="20" t="str">
        <f ca="1">IF(IJ20&lt;'Time Breakdown'!$A$9,"",IF(VLOOKUP(IJ20,'Time Breakdown'!$A$9:$E$655,2,1)=VLOOKUP(IJ19,'Time Breakdown'!$A$9:$E$655,2,1)," ",VLOOKUP(IJ20,'Time Breakdown'!$A$9:$E$655,2,1)))</f>
        <v xml:space="preserve"> </v>
      </c>
      <c r="IL20" s="21"/>
      <c r="IM20" s="76">
        <f t="shared" ca="1" si="79"/>
        <v>42413.625009999967</v>
      </c>
      <c r="IN20" s="20" t="str">
        <f ca="1">IF(IM20&lt;'Time Breakdown'!$A$9,"",IF(VLOOKUP(IM20,'Time Breakdown'!$A$9:$E$655,2,1)=VLOOKUP(IM19,'Time Breakdown'!$A$9:$E$655,2,1)," ",VLOOKUP(IM20,'Time Breakdown'!$A$9:$E$655,2,1)))</f>
        <v xml:space="preserve"> </v>
      </c>
      <c r="IO20" s="21"/>
      <c r="IP20" s="76">
        <f t="shared" ca="1" si="80"/>
        <v>42414.625009999967</v>
      </c>
      <c r="IQ20" s="20" t="str">
        <f ca="1">IF(IP20&lt;'Time Breakdown'!$A$9,"",IF(VLOOKUP(IP20,'Time Breakdown'!$A$9:$E$655,2,1)=VLOOKUP(IP19,'Time Breakdown'!$A$9:$E$655,2,1)," ",VLOOKUP(IP20,'Time Breakdown'!$A$9:$E$655,2,1)))</f>
        <v xml:space="preserve"> </v>
      </c>
      <c r="IR20" s="21"/>
      <c r="IS20" s="76">
        <f t="shared" ca="1" si="81"/>
        <v>42415.625009999967</v>
      </c>
      <c r="IT20" s="20" t="str">
        <f ca="1">IF(IS20&lt;'Time Breakdown'!$A$9,"",IF(VLOOKUP(IS20,'Time Breakdown'!$A$9:$E$655,2,1)=VLOOKUP(IS19,'Time Breakdown'!$A$9:$E$655,2,1)," ",VLOOKUP(IS20,'Time Breakdown'!$A$9:$E$655,2,1)))</f>
        <v xml:space="preserve"> </v>
      </c>
      <c r="IU20" s="21"/>
    </row>
    <row r="21" spans="1:255" ht="15" customHeight="1">
      <c r="A21" s="76">
        <f t="shared" ca="1" si="82"/>
        <v>42331.666676666631</v>
      </c>
      <c r="B21" s="20" t="str">
        <f ca="1">IF(A21&lt;'Time Breakdown'!$A$9,"",IF(VLOOKUP(A21,'Time Breakdown'!$A$9:$E$655,2,1)=VLOOKUP(A20,'Time Breakdown'!$A$9:$E$655,2,1)," ",VLOOKUP(A21,'Time Breakdown'!$A$9:$E$655,2,1)))</f>
        <v xml:space="preserve"> </v>
      </c>
      <c r="C21" s="21"/>
      <c r="D21" s="76">
        <f t="shared" ca="1" si="83"/>
        <v>42332.666676666631</v>
      </c>
      <c r="E21" s="20" t="str">
        <f ca="1">IF(D21&lt;'Time Breakdown'!$A$9,"",IF(VLOOKUP(D21,'Time Breakdown'!$A$9:$E$655,2,1)=VLOOKUP(D20,'Time Breakdown'!$A$9:$E$655,2,1)," ",VLOOKUP(D21,'Time Breakdown'!$A$9:$E$655,2,1)))</f>
        <v xml:space="preserve"> </v>
      </c>
      <c r="F21" s="21"/>
      <c r="G21" s="76">
        <f t="shared" ca="1" si="84"/>
        <v>42333.666676666631</v>
      </c>
      <c r="H21" s="20" t="str">
        <f ca="1">IF(G21&lt;'Time Breakdown'!$A$9,"",IF(VLOOKUP(G21,'Time Breakdown'!$A$9:$E$655,2,1)=VLOOKUP(G20,'Time Breakdown'!$A$9:$E$655,2,1)," ",VLOOKUP(G21,'Time Breakdown'!$A$9:$E$655,2,1)))</f>
        <v xml:space="preserve"> </v>
      </c>
      <c r="I21" s="21"/>
      <c r="J21" s="76">
        <f t="shared" ca="1" si="0"/>
        <v>42334.666676666631</v>
      </c>
      <c r="K21" s="20" t="str">
        <f ca="1">IF(J21&lt;'Time Breakdown'!$A$9,"",IF(VLOOKUP(J21,'Time Breakdown'!$A$9:$E$655,2,1)=VLOOKUP(J20,'Time Breakdown'!$A$9:$E$655,2,1)," ",VLOOKUP(J21,'Time Breakdown'!$A$9:$E$655,2,1)))</f>
        <v xml:space="preserve"> </v>
      </c>
      <c r="L21" s="21"/>
      <c r="M21" s="76">
        <f t="shared" ca="1" si="1"/>
        <v>42335.666676666631</v>
      </c>
      <c r="N21" s="20" t="str">
        <f ca="1">IF(M21&lt;'Time Breakdown'!$A$9,"",IF(VLOOKUP(M21,'Time Breakdown'!$A$9:$E$655,2,1)=VLOOKUP(M20,'Time Breakdown'!$A$9:$E$655,2,1)," ",VLOOKUP(M21,'Time Breakdown'!$A$9:$E$655,2,1)))</f>
        <v xml:space="preserve"> </v>
      </c>
      <c r="O21" s="21"/>
      <c r="P21" s="76">
        <f t="shared" ca="1" si="2"/>
        <v>42336.666676666631</v>
      </c>
      <c r="Q21" s="20" t="str">
        <f ca="1">IF(P21&lt;'Time Breakdown'!$A$9,"",IF(VLOOKUP(P21,'Time Breakdown'!$A$9:$E$655,2,1)=VLOOKUP(P20,'Time Breakdown'!$A$9:$E$655,2,1)," ",VLOOKUP(P21,'Time Breakdown'!$A$9:$E$655,2,1)))</f>
        <v xml:space="preserve"> </v>
      </c>
      <c r="R21" s="21"/>
      <c r="S21" s="76">
        <f t="shared" ca="1" si="3"/>
        <v>42337.666676666631</v>
      </c>
      <c r="T21" s="20" t="str">
        <f ca="1">IF(S21&lt;'Time Breakdown'!$A$9,"",IF(VLOOKUP(S21,'Time Breakdown'!$A$9:$E$655,2,1)=VLOOKUP(S20,'Time Breakdown'!$A$9:$E$655,2,1)," ",VLOOKUP(S21,'Time Breakdown'!$A$9:$E$655,2,1)))</f>
        <v xml:space="preserve"> </v>
      </c>
      <c r="U21" s="21"/>
      <c r="V21" s="76">
        <f t="shared" ca="1" si="4"/>
        <v>42338.666676666631</v>
      </c>
      <c r="W21" s="20" t="str">
        <f ca="1">IF(V21&lt;'Time Breakdown'!$A$9,"",IF(VLOOKUP(V21,'Time Breakdown'!$A$9:$E$655,2,1)=VLOOKUP(V20,'Time Breakdown'!$A$9:$E$655,2,1)," ",VLOOKUP(V21,'Time Breakdown'!$A$9:$E$655,2,1)))</f>
        <v xml:space="preserve"> </v>
      </c>
      <c r="X21" s="21"/>
      <c r="Y21" s="76">
        <f t="shared" ca="1" si="5"/>
        <v>42339.666676666631</v>
      </c>
      <c r="Z21" s="20" t="str">
        <f ca="1">IF(Y21&lt;'Time Breakdown'!$A$9,"",IF(VLOOKUP(Y21,'Time Breakdown'!$A$9:$E$655,2,1)=VLOOKUP(Y20,'Time Breakdown'!$A$9:$E$655,2,1)," ",VLOOKUP(Y21,'Time Breakdown'!$A$9:$E$655,2,1)))</f>
        <v xml:space="preserve"> </v>
      </c>
      <c r="AA21" s="21"/>
      <c r="AB21" s="76">
        <f t="shared" ca="1" si="6"/>
        <v>42340.666676666631</v>
      </c>
      <c r="AC21" s="20" t="str">
        <f ca="1">IF(AB21&lt;'Time Breakdown'!$A$9,"",IF(VLOOKUP(AB21,'Time Breakdown'!$A$9:$E$655,2,1)=VLOOKUP(AB20,'Time Breakdown'!$A$9:$E$655,2,1)," ",VLOOKUP(AB21,'Time Breakdown'!$A$9:$E$655,2,1)))</f>
        <v xml:space="preserve"> </v>
      </c>
      <c r="AD21" s="21"/>
      <c r="AE21" s="76">
        <f t="shared" ca="1" si="7"/>
        <v>42341.666676666631</v>
      </c>
      <c r="AF21" s="20" t="str">
        <f ca="1">IF(AE21&lt;'Time Breakdown'!$A$9,"",IF(VLOOKUP(AE21,'Time Breakdown'!$A$9:$E$655,2,1)=VLOOKUP(AE20,'Time Breakdown'!$A$9:$E$655,2,1)," ",VLOOKUP(AE21,'Time Breakdown'!$A$9:$E$655,2,1)))</f>
        <v xml:space="preserve"> </v>
      </c>
      <c r="AG21" s="21"/>
      <c r="AH21" s="76">
        <f t="shared" ca="1" si="8"/>
        <v>42342.666676666631</v>
      </c>
      <c r="AI21" s="20" t="str">
        <f ca="1">IF(AH21&lt;'Time Breakdown'!$A$9,"",IF(VLOOKUP(AH21,'Time Breakdown'!$A$9:$E$655,2,1)=VLOOKUP(AH20,'Time Breakdown'!$A$9:$E$655,2,1)," ",VLOOKUP(AH21,'Time Breakdown'!$A$9:$E$655,2,1)))</f>
        <v xml:space="preserve"> </v>
      </c>
      <c r="AJ21" s="21"/>
      <c r="AK21" s="76">
        <f t="shared" ca="1" si="9"/>
        <v>42343.666676666631</v>
      </c>
      <c r="AL21" s="20" t="str">
        <f ca="1">IF(AK21&lt;'Time Breakdown'!$A$9,"",IF(VLOOKUP(AK21,'Time Breakdown'!$A$9:$E$655,2,1)=VLOOKUP(AK20,'Time Breakdown'!$A$9:$E$655,2,1)," ",VLOOKUP(AK21,'Time Breakdown'!$A$9:$E$655,2,1)))</f>
        <v xml:space="preserve"> </v>
      </c>
      <c r="AM21" s="21"/>
      <c r="AN21" s="76">
        <f t="shared" ca="1" si="10"/>
        <v>42344.666676666631</v>
      </c>
      <c r="AO21" s="20" t="str">
        <f ca="1">IF(AN21&lt;'Time Breakdown'!$A$9,"",IF(VLOOKUP(AN21,'Time Breakdown'!$A$9:$E$655,2,1)=VLOOKUP(AN20,'Time Breakdown'!$A$9:$E$655,2,1)," ",VLOOKUP(AN21,'Time Breakdown'!$A$9:$E$655,2,1)))</f>
        <v xml:space="preserve"> </v>
      </c>
      <c r="AP21" s="21"/>
      <c r="AQ21" s="76">
        <f t="shared" ca="1" si="11"/>
        <v>42345.666676666631</v>
      </c>
      <c r="AR21" s="20" t="str">
        <f ca="1">IF(AQ21&lt;'Time Breakdown'!$A$9,"",IF(VLOOKUP(AQ21,'Time Breakdown'!$A$9:$E$655,2,1)=VLOOKUP(AQ20,'Time Breakdown'!$A$9:$E$655,2,1)," ",VLOOKUP(AQ21,'Time Breakdown'!$A$9:$E$655,2,1)))</f>
        <v xml:space="preserve"> </v>
      </c>
      <c r="AS21" s="21"/>
      <c r="AT21" s="76">
        <f t="shared" ca="1" si="12"/>
        <v>42346.666676666631</v>
      </c>
      <c r="AU21" s="20" t="str">
        <f ca="1">IF(AT21&lt;'Time Breakdown'!$A$9,"",IF(VLOOKUP(AT21,'Time Breakdown'!$A$9:$E$655,2,1)=VLOOKUP(AT20,'Time Breakdown'!$A$9:$E$655,2,1)," ",VLOOKUP(AT21,'Time Breakdown'!$A$9:$E$655,2,1)))</f>
        <v xml:space="preserve"> </v>
      </c>
      <c r="AV21" s="21"/>
      <c r="AW21" s="76">
        <f t="shared" ca="1" si="13"/>
        <v>42347.666676666631</v>
      </c>
      <c r="AX21" s="20" t="str">
        <f ca="1">IF(AW21&lt;'Time Breakdown'!$A$9,"",IF(VLOOKUP(AW21,'Time Breakdown'!$A$9:$E$655,2,1)=VLOOKUP(AW20,'Time Breakdown'!$A$9:$E$655,2,1)," ",VLOOKUP(AW21,'Time Breakdown'!$A$9:$E$655,2,1)))</f>
        <v xml:space="preserve"> </v>
      </c>
      <c r="AY21" s="21"/>
      <c r="AZ21" s="76">
        <f t="shared" ca="1" si="14"/>
        <v>42348.666676666631</v>
      </c>
      <c r="BA21" s="20" t="str">
        <f ca="1">IF(AZ21&lt;'Time Breakdown'!$A$9,"",IF(VLOOKUP(AZ21,'Time Breakdown'!$A$9:$E$655,2,1)=VLOOKUP(AZ20,'Time Breakdown'!$A$9:$E$655,2,1)," ",VLOOKUP(AZ21,'Time Breakdown'!$A$9:$E$655,2,1)))</f>
        <v xml:space="preserve"> </v>
      </c>
      <c r="BB21" s="21"/>
      <c r="BC21" s="76">
        <f t="shared" ca="1" si="15"/>
        <v>42349.666676666631</v>
      </c>
      <c r="BD21" s="20" t="str">
        <f ca="1">IF(BC21&lt;'Time Breakdown'!$A$9,"",IF(VLOOKUP(BC21,'Time Breakdown'!$A$9:$E$655,2,1)=VLOOKUP(BC20,'Time Breakdown'!$A$9:$E$655,2,1)," ",VLOOKUP(BC21,'Time Breakdown'!$A$9:$E$655,2,1)))</f>
        <v xml:space="preserve"> </v>
      </c>
      <c r="BE21" s="21"/>
      <c r="BF21" s="76">
        <f t="shared" ca="1" si="16"/>
        <v>42350.666676666631</v>
      </c>
      <c r="BG21" s="20" t="str">
        <f ca="1">IF(BF21&lt;'Time Breakdown'!$A$9,"",IF(VLOOKUP(BF21,'Time Breakdown'!$A$9:$E$655,2,1)=VLOOKUP(BF20,'Time Breakdown'!$A$9:$E$655,2,1)," ",VLOOKUP(BF21,'Time Breakdown'!$A$9:$E$655,2,1)))</f>
        <v xml:space="preserve"> </v>
      </c>
      <c r="BH21" s="21"/>
      <c r="BI21" s="76">
        <f t="shared" ca="1" si="17"/>
        <v>42351.666676666631</v>
      </c>
      <c r="BJ21" s="20" t="str">
        <f ca="1">IF(BI21&lt;'Time Breakdown'!$A$9,"",IF(VLOOKUP(BI21,'Time Breakdown'!$A$9:$E$655,2,1)=VLOOKUP(BI20,'Time Breakdown'!$A$9:$E$655,2,1)," ",VLOOKUP(BI21,'Time Breakdown'!$A$9:$E$655,2,1)))</f>
        <v xml:space="preserve"> </v>
      </c>
      <c r="BK21" s="21"/>
      <c r="BL21" s="76">
        <f t="shared" ca="1" si="18"/>
        <v>42352.666676666631</v>
      </c>
      <c r="BM21" s="20" t="str">
        <f ca="1">IF(BL21&lt;'Time Breakdown'!$A$9,"",IF(VLOOKUP(BL21,'Time Breakdown'!$A$9:$E$655,2,1)=VLOOKUP(BL20,'Time Breakdown'!$A$9:$E$655,2,1)," ",VLOOKUP(BL21,'Time Breakdown'!$A$9:$E$655,2,1)))</f>
        <v xml:space="preserve"> </v>
      </c>
      <c r="BN21" s="21"/>
      <c r="BO21" s="76">
        <f t="shared" ca="1" si="19"/>
        <v>42353.666676666631</v>
      </c>
      <c r="BP21" s="20" t="str">
        <f ca="1">IF(BO21&lt;'Time Breakdown'!$A$9,"",IF(VLOOKUP(BO21,'Time Breakdown'!$A$9:$E$655,2,1)=VLOOKUP(BO20,'Time Breakdown'!$A$9:$E$655,2,1)," ",VLOOKUP(BO21,'Time Breakdown'!$A$9:$E$655,2,1)))</f>
        <v xml:space="preserve"> </v>
      </c>
      <c r="BQ21" s="21"/>
      <c r="BR21" s="76">
        <f t="shared" ca="1" si="20"/>
        <v>42354.666676666631</v>
      </c>
      <c r="BS21" s="20" t="str">
        <f ca="1">IF(BR21&lt;'Time Breakdown'!$A$9,"",IF(VLOOKUP(BR21,'Time Breakdown'!$A$9:$E$655,2,1)=VLOOKUP(BR20,'Time Breakdown'!$A$9:$E$655,2,1)," ",VLOOKUP(BR21,'Time Breakdown'!$A$9:$E$655,2,1)))</f>
        <v xml:space="preserve"> </v>
      </c>
      <c r="BT21" s="21"/>
      <c r="BU21" s="76">
        <f t="shared" ca="1" si="21"/>
        <v>42355.666676666631</v>
      </c>
      <c r="BV21" s="20" t="str">
        <f ca="1">IF(BU21&lt;'Time Breakdown'!$A$9,"",IF(VLOOKUP(BU21,'Time Breakdown'!$A$9:$E$655,2,1)=VLOOKUP(BU20,'Time Breakdown'!$A$9:$E$655,2,1)," ",VLOOKUP(BU21,'Time Breakdown'!$A$9:$E$655,2,1)))</f>
        <v xml:space="preserve"> </v>
      </c>
      <c r="BW21" s="21"/>
      <c r="BX21" s="76">
        <f t="shared" ca="1" si="22"/>
        <v>42356.666676666631</v>
      </c>
      <c r="BY21" s="20" t="str">
        <f ca="1">IF(BX21&lt;'Time Breakdown'!$A$9,"",IF(VLOOKUP(BX21,'Time Breakdown'!$A$9:$E$655,2,1)=VLOOKUP(BX20,'Time Breakdown'!$A$9:$E$655,2,1)," ",VLOOKUP(BX21,'Time Breakdown'!$A$9:$E$655,2,1)))</f>
        <v xml:space="preserve"> </v>
      </c>
      <c r="BZ21" s="21"/>
      <c r="CA21" s="76">
        <f t="shared" ca="1" si="23"/>
        <v>42357.666676666631</v>
      </c>
      <c r="CB21" s="20" t="str">
        <f ca="1">IF(CA21&lt;'Time Breakdown'!$A$9,"",IF(VLOOKUP(CA21,'Time Breakdown'!$A$9:$E$655,2,1)=VLOOKUP(CA20,'Time Breakdown'!$A$9:$E$655,2,1)," ",VLOOKUP(CA21,'Time Breakdown'!$A$9:$E$655,2,1)))</f>
        <v xml:space="preserve"> </v>
      </c>
      <c r="CC21" s="21"/>
      <c r="CD21" s="76">
        <f t="shared" ca="1" si="24"/>
        <v>42358.666676666631</v>
      </c>
      <c r="CE21" s="20" t="str">
        <f ca="1">IF(CD21&lt;'Time Breakdown'!$A$9,"",IF(VLOOKUP(CD21,'Time Breakdown'!$A$9:$E$655,2,1)=VLOOKUP(CD20,'Time Breakdown'!$A$9:$E$655,2,1)," ",VLOOKUP(CD21,'Time Breakdown'!$A$9:$E$655,2,1)))</f>
        <v xml:space="preserve"> </v>
      </c>
      <c r="CF21" s="21"/>
      <c r="CG21" s="76">
        <f t="shared" ca="1" si="25"/>
        <v>42359.666676666631</v>
      </c>
      <c r="CH21" s="20" t="str">
        <f ca="1">IF(CG21&lt;'Time Breakdown'!$A$9,"",IF(VLOOKUP(CG21,'Time Breakdown'!$A$9:$E$655,2,1)=VLOOKUP(CG20,'Time Breakdown'!$A$9:$E$655,2,1)," ",VLOOKUP(CG21,'Time Breakdown'!$A$9:$E$655,2,1)))</f>
        <v xml:space="preserve"> </v>
      </c>
      <c r="CI21" s="21"/>
      <c r="CJ21" s="76">
        <f t="shared" ca="1" si="26"/>
        <v>42360.666676666631</v>
      </c>
      <c r="CK21" s="20" t="str">
        <f ca="1">IF(CJ21&lt;'Time Breakdown'!$A$9,"",IF(VLOOKUP(CJ21,'Time Breakdown'!$A$9:$E$655,2,1)=VLOOKUP(CJ20,'Time Breakdown'!$A$9:$E$655,2,1)," ",VLOOKUP(CJ21,'Time Breakdown'!$A$9:$E$655,2,1)))</f>
        <v xml:space="preserve"> </v>
      </c>
      <c r="CL21" s="21"/>
      <c r="CM21" s="76">
        <f t="shared" ca="1" si="27"/>
        <v>42361.666676666631</v>
      </c>
      <c r="CN21" s="20" t="str">
        <f ca="1">IF(CM21&lt;'Time Breakdown'!$A$9,"",IF(VLOOKUP(CM21,'Time Breakdown'!$A$9:$E$655,2,1)=VLOOKUP(CM20,'Time Breakdown'!$A$9:$E$655,2,1)," ",VLOOKUP(CM21,'Time Breakdown'!$A$9:$E$655,2,1)))</f>
        <v xml:space="preserve"> </v>
      </c>
      <c r="CO21" s="21"/>
      <c r="CP21" s="76">
        <f t="shared" ca="1" si="28"/>
        <v>42362.666676666631</v>
      </c>
      <c r="CQ21" s="20" t="str">
        <f ca="1">IF(CP21&lt;'Time Breakdown'!$A$9,"",IF(VLOOKUP(CP21,'Time Breakdown'!$A$9:$E$655,2,1)=VLOOKUP(CP20,'Time Breakdown'!$A$9:$E$655,2,1)," ",VLOOKUP(CP21,'Time Breakdown'!$A$9:$E$655,2,1)))</f>
        <v xml:space="preserve"> </v>
      </c>
      <c r="CR21" s="21"/>
      <c r="CS21" s="76">
        <f t="shared" ca="1" si="29"/>
        <v>42363.666676666631</v>
      </c>
      <c r="CT21" s="20" t="str">
        <f ca="1">IF(CS21&lt;'Time Breakdown'!$A$9,"",IF(VLOOKUP(CS21,'Time Breakdown'!$A$9:$E$655,2,1)=VLOOKUP(CS20,'Time Breakdown'!$A$9:$E$655,2,1)," ",VLOOKUP(CS21,'Time Breakdown'!$A$9:$E$655,2,1)))</f>
        <v xml:space="preserve"> </v>
      </c>
      <c r="CU21" s="21"/>
      <c r="CV21" s="76">
        <f t="shared" ca="1" si="30"/>
        <v>42364.666676666631</v>
      </c>
      <c r="CW21" s="20" t="str">
        <f ca="1">IF(CV21&lt;'Time Breakdown'!$A$9,"",IF(VLOOKUP(CV21,'Time Breakdown'!$A$9:$E$655,2,1)=VLOOKUP(CV20,'Time Breakdown'!$A$9:$E$655,2,1)," ",VLOOKUP(CV21,'Time Breakdown'!$A$9:$E$655,2,1)))</f>
        <v xml:space="preserve"> </v>
      </c>
      <c r="CX21" s="21"/>
      <c r="CY21" s="76">
        <f t="shared" ca="1" si="31"/>
        <v>42365.666676666631</v>
      </c>
      <c r="CZ21" s="20" t="str">
        <f ca="1">IF(CY21&lt;'Time Breakdown'!$A$9,"",IF(VLOOKUP(CY21,'Time Breakdown'!$A$9:$E$655,2,1)=VLOOKUP(CY20,'Time Breakdown'!$A$9:$E$655,2,1)," ",VLOOKUP(CY21,'Time Breakdown'!$A$9:$E$655,2,1)))</f>
        <v xml:space="preserve"> </v>
      </c>
      <c r="DA21" s="21"/>
      <c r="DB21" s="76">
        <f t="shared" ca="1" si="32"/>
        <v>42366.666676666631</v>
      </c>
      <c r="DC21" s="20" t="str">
        <f ca="1">IF(DB21&lt;'Time Breakdown'!$A$9,"",IF(VLOOKUP(DB21,'Time Breakdown'!$A$9:$E$655,2,1)=VLOOKUP(DB20,'Time Breakdown'!$A$9:$E$655,2,1)," ",VLOOKUP(DB21,'Time Breakdown'!$A$9:$E$655,2,1)))</f>
        <v xml:space="preserve"> </v>
      </c>
      <c r="DD21" s="21"/>
      <c r="DE21" s="76">
        <f t="shared" ca="1" si="33"/>
        <v>42367.666676666631</v>
      </c>
      <c r="DF21" s="20" t="str">
        <f ca="1">IF(DE21&lt;'Time Breakdown'!$A$9,"",IF(VLOOKUP(DE21,'Time Breakdown'!$A$9:$E$655,2,1)=VLOOKUP(DE20,'Time Breakdown'!$A$9:$E$655,2,1)," ",VLOOKUP(DE21,'Time Breakdown'!$A$9:$E$655,2,1)))</f>
        <v xml:space="preserve"> </v>
      </c>
      <c r="DG21" s="21"/>
      <c r="DH21" s="76">
        <f t="shared" ca="1" si="34"/>
        <v>42368.666676666631</v>
      </c>
      <c r="DI21" s="20" t="str">
        <f ca="1">IF(DH21&lt;'Time Breakdown'!$A$9,"",IF(VLOOKUP(DH21,'Time Breakdown'!$A$9:$E$655,2,1)=VLOOKUP(DH20,'Time Breakdown'!$A$9:$E$655,2,1)," ",VLOOKUP(DH21,'Time Breakdown'!$A$9:$E$655,2,1)))</f>
        <v xml:space="preserve"> </v>
      </c>
      <c r="DJ21" s="21"/>
      <c r="DK21" s="76">
        <f t="shared" ca="1" si="35"/>
        <v>42369.666676666631</v>
      </c>
      <c r="DL21" s="20" t="str">
        <f ca="1">IF(DK21&lt;'Time Breakdown'!$A$9,"",IF(VLOOKUP(DK21,'Time Breakdown'!$A$9:$E$655,2,1)=VLOOKUP(DK20,'Time Breakdown'!$A$9:$E$655,2,1)," ",VLOOKUP(DK21,'Time Breakdown'!$A$9:$E$655,2,1)))</f>
        <v xml:space="preserve"> </v>
      </c>
      <c r="DM21" s="21"/>
      <c r="DN21" s="76">
        <f t="shared" ca="1" si="36"/>
        <v>42370.666676666631</v>
      </c>
      <c r="DO21" s="20" t="str">
        <f ca="1">IF(DN21&lt;'Time Breakdown'!$A$9,"",IF(VLOOKUP(DN21,'Time Breakdown'!$A$9:$E$655,2,1)=VLOOKUP(DN20,'Time Breakdown'!$A$9:$E$655,2,1)," ",VLOOKUP(DN21,'Time Breakdown'!$A$9:$E$655,2,1)))</f>
        <v xml:space="preserve"> </v>
      </c>
      <c r="DP21" s="21"/>
      <c r="DQ21" s="76">
        <f t="shared" ca="1" si="37"/>
        <v>42371.666676666631</v>
      </c>
      <c r="DR21" s="20" t="str">
        <f ca="1">IF(DQ21&lt;'Time Breakdown'!$A$9,"",IF(VLOOKUP(DQ21,'Time Breakdown'!$A$9:$E$655,2,1)=VLOOKUP(DQ20,'Time Breakdown'!$A$9:$E$655,2,1)," ",VLOOKUP(DQ21,'Time Breakdown'!$A$9:$E$655,2,1)))</f>
        <v xml:space="preserve"> </v>
      </c>
      <c r="DS21" s="21"/>
      <c r="DT21" s="76">
        <f t="shared" ca="1" si="38"/>
        <v>42372.666676666631</v>
      </c>
      <c r="DU21" s="20" t="str">
        <f ca="1">IF(DT21&lt;'Time Breakdown'!$A$9,"",IF(VLOOKUP(DT21,'Time Breakdown'!$A$9:$E$655,2,1)=VLOOKUP(DT20,'Time Breakdown'!$A$9:$E$655,2,1)," ",VLOOKUP(DT21,'Time Breakdown'!$A$9:$E$655,2,1)))</f>
        <v xml:space="preserve"> </v>
      </c>
      <c r="DV21" s="21"/>
      <c r="DW21" s="76">
        <f t="shared" ca="1" si="39"/>
        <v>42373.666676666631</v>
      </c>
      <c r="DX21" s="20" t="str">
        <f ca="1">IF(DW21&lt;'Time Breakdown'!$A$9,"",IF(VLOOKUP(DW21,'Time Breakdown'!$A$9:$E$655,2,1)=VLOOKUP(DW20,'Time Breakdown'!$A$9:$E$655,2,1)," ",VLOOKUP(DW21,'Time Breakdown'!$A$9:$E$655,2,1)))</f>
        <v xml:space="preserve"> </v>
      </c>
      <c r="DY21" s="21"/>
      <c r="DZ21" s="76">
        <f t="shared" ca="1" si="40"/>
        <v>42374.666676666631</v>
      </c>
      <c r="EA21" s="20" t="str">
        <f ca="1">IF(DZ21&lt;'Time Breakdown'!$A$9,"",IF(VLOOKUP(DZ21,'Time Breakdown'!$A$9:$E$655,2,1)=VLOOKUP(DZ20,'Time Breakdown'!$A$9:$E$655,2,1)," ",VLOOKUP(DZ21,'Time Breakdown'!$A$9:$E$655,2,1)))</f>
        <v xml:space="preserve"> </v>
      </c>
      <c r="EB21" s="21"/>
      <c r="EC21" s="76">
        <f t="shared" ca="1" si="41"/>
        <v>42375.666676666631</v>
      </c>
      <c r="ED21" s="20" t="str">
        <f ca="1">IF(EC21&lt;'Time Breakdown'!$A$9,"",IF(VLOOKUP(EC21,'Time Breakdown'!$A$9:$E$655,2,1)=VLOOKUP(EC20,'Time Breakdown'!$A$9:$E$655,2,1)," ",VLOOKUP(EC21,'Time Breakdown'!$A$9:$E$655,2,1)))</f>
        <v xml:space="preserve"> </v>
      </c>
      <c r="EE21" s="21"/>
      <c r="EF21" s="76">
        <f t="shared" ca="1" si="42"/>
        <v>42376.666676666631</v>
      </c>
      <c r="EG21" s="20" t="str">
        <f ca="1">IF(EF21&lt;'Time Breakdown'!$A$9,"",IF(VLOOKUP(EF21,'Time Breakdown'!$A$9:$E$655,2,1)=VLOOKUP(EF20,'Time Breakdown'!$A$9:$E$655,2,1)," ",VLOOKUP(EF21,'Time Breakdown'!$A$9:$E$655,2,1)))</f>
        <v xml:space="preserve"> </v>
      </c>
      <c r="EH21" s="21"/>
      <c r="EI21" s="76">
        <f t="shared" ca="1" si="43"/>
        <v>42377.666676666631</v>
      </c>
      <c r="EJ21" s="20" t="str">
        <f ca="1">IF(EI21&lt;'Time Breakdown'!$A$9,"",IF(VLOOKUP(EI21,'Time Breakdown'!$A$9:$E$655,2,1)=VLOOKUP(EI20,'Time Breakdown'!$A$9:$E$655,2,1)," ",VLOOKUP(EI21,'Time Breakdown'!$A$9:$E$655,2,1)))</f>
        <v xml:space="preserve"> </v>
      </c>
      <c r="EK21" s="21"/>
      <c r="EL21" s="76">
        <f t="shared" ca="1" si="44"/>
        <v>42378.666676666631</v>
      </c>
      <c r="EM21" s="20" t="str">
        <f ca="1">IF(EL21&lt;'Time Breakdown'!$A$9,"",IF(VLOOKUP(EL21,'Time Breakdown'!$A$9:$E$655,2,1)=VLOOKUP(EL20,'Time Breakdown'!$A$9:$E$655,2,1)," ",VLOOKUP(EL21,'Time Breakdown'!$A$9:$E$655,2,1)))</f>
        <v xml:space="preserve"> </v>
      </c>
      <c r="EN21" s="21"/>
      <c r="EO21" s="76">
        <f t="shared" ca="1" si="45"/>
        <v>42379.666676666631</v>
      </c>
      <c r="EP21" s="20" t="str">
        <f ca="1">IF(EO21&lt;'Time Breakdown'!$A$9,"",IF(VLOOKUP(EO21,'Time Breakdown'!$A$9:$E$655,2,1)=VLOOKUP(EO20,'Time Breakdown'!$A$9:$E$655,2,1)," ",VLOOKUP(EO21,'Time Breakdown'!$A$9:$E$655,2,1)))</f>
        <v xml:space="preserve"> </v>
      </c>
      <c r="EQ21" s="21"/>
      <c r="ER21" s="76">
        <f t="shared" ca="1" si="46"/>
        <v>42380.666676666631</v>
      </c>
      <c r="ES21" s="20" t="str">
        <f ca="1">IF(ER21&lt;'Time Breakdown'!$A$9,"",IF(VLOOKUP(ER21,'Time Breakdown'!$A$9:$E$655,2,1)=VLOOKUP(ER20,'Time Breakdown'!$A$9:$E$655,2,1)," ",VLOOKUP(ER21,'Time Breakdown'!$A$9:$E$655,2,1)))</f>
        <v xml:space="preserve"> </v>
      </c>
      <c r="ET21" s="21"/>
      <c r="EU21" s="76">
        <f t="shared" ca="1" si="47"/>
        <v>42381.666676666631</v>
      </c>
      <c r="EV21" s="20" t="str">
        <f ca="1">IF(EU21&lt;'Time Breakdown'!$A$9,"",IF(VLOOKUP(EU21,'Time Breakdown'!$A$9:$E$655,2,1)=VLOOKUP(EU20,'Time Breakdown'!$A$9:$E$655,2,1)," ",VLOOKUP(EU21,'Time Breakdown'!$A$9:$E$655,2,1)))</f>
        <v xml:space="preserve"> </v>
      </c>
      <c r="EW21" s="21"/>
      <c r="EX21" s="76">
        <f t="shared" ca="1" si="48"/>
        <v>42382.666676666631</v>
      </c>
      <c r="EY21" s="20" t="str">
        <f ca="1">IF(EX21&lt;'Time Breakdown'!$A$9,"",IF(VLOOKUP(EX21,'Time Breakdown'!$A$9:$E$655,2,1)=VLOOKUP(EX20,'Time Breakdown'!$A$9:$E$655,2,1)," ",VLOOKUP(EX21,'Time Breakdown'!$A$9:$E$655,2,1)))</f>
        <v xml:space="preserve"> </v>
      </c>
      <c r="EZ21" s="21"/>
      <c r="FA21" s="76">
        <f t="shared" ca="1" si="49"/>
        <v>42383.666676666631</v>
      </c>
      <c r="FB21" s="20" t="str">
        <f ca="1">IF(FA21&lt;'Time Breakdown'!$A$9,"",IF(VLOOKUP(FA21,'Time Breakdown'!$A$9:$E$655,2,1)=VLOOKUP(FA20,'Time Breakdown'!$A$9:$E$655,2,1)," ",VLOOKUP(FA21,'Time Breakdown'!$A$9:$E$655,2,1)))</f>
        <v xml:space="preserve"> </v>
      </c>
      <c r="FC21" s="21"/>
      <c r="FD21" s="76">
        <f t="shared" ca="1" si="50"/>
        <v>42384.666676666631</v>
      </c>
      <c r="FE21" s="20" t="str">
        <f ca="1">IF(FD21&lt;'Time Breakdown'!$A$9,"",IF(VLOOKUP(FD21,'Time Breakdown'!$A$9:$E$655,2,1)=VLOOKUP(FD20,'Time Breakdown'!$A$9:$E$655,2,1)," ",VLOOKUP(FD21,'Time Breakdown'!$A$9:$E$655,2,1)))</f>
        <v xml:space="preserve"> </v>
      </c>
      <c r="FF21" s="21"/>
      <c r="FG21" s="76">
        <f t="shared" ca="1" si="51"/>
        <v>42385.666676666631</v>
      </c>
      <c r="FH21" s="20" t="str">
        <f ca="1">IF(FG21&lt;'Time Breakdown'!$A$9,"",IF(VLOOKUP(FG21,'Time Breakdown'!$A$9:$E$655,2,1)=VLOOKUP(FG20,'Time Breakdown'!$A$9:$E$655,2,1)," ",VLOOKUP(FG21,'Time Breakdown'!$A$9:$E$655,2,1)))</f>
        <v xml:space="preserve"> </v>
      </c>
      <c r="FI21" s="21"/>
      <c r="FJ21" s="76">
        <f t="shared" ca="1" si="52"/>
        <v>42386.666676666631</v>
      </c>
      <c r="FK21" s="20" t="str">
        <f ca="1">IF(FJ21&lt;'Time Breakdown'!$A$9,"",IF(VLOOKUP(FJ21,'Time Breakdown'!$A$9:$E$655,2,1)=VLOOKUP(FJ20,'Time Breakdown'!$A$9:$E$655,2,1)," ",VLOOKUP(FJ21,'Time Breakdown'!$A$9:$E$655,2,1)))</f>
        <v xml:space="preserve"> </v>
      </c>
      <c r="FL21" s="21"/>
      <c r="FM21" s="76">
        <f t="shared" ca="1" si="53"/>
        <v>42387.666676666631</v>
      </c>
      <c r="FN21" s="20" t="str">
        <f ca="1">IF(FM21&lt;'Time Breakdown'!$A$9,"",IF(VLOOKUP(FM21,'Time Breakdown'!$A$9:$E$655,2,1)=VLOOKUP(FM20,'Time Breakdown'!$A$9:$E$655,2,1)," ",VLOOKUP(FM21,'Time Breakdown'!$A$9:$E$655,2,1)))</f>
        <v xml:space="preserve"> </v>
      </c>
      <c r="FO21" s="21"/>
      <c r="FP21" s="76">
        <f t="shared" ca="1" si="54"/>
        <v>42388.666676666631</v>
      </c>
      <c r="FQ21" s="20" t="str">
        <f ca="1">IF(FP21&lt;'Time Breakdown'!$A$9,"",IF(VLOOKUP(FP21,'Time Breakdown'!$A$9:$E$655,2,1)=VLOOKUP(FP20,'Time Breakdown'!$A$9:$E$655,2,1)," ",VLOOKUP(FP21,'Time Breakdown'!$A$9:$E$655,2,1)))</f>
        <v xml:space="preserve"> </v>
      </c>
      <c r="FR21" s="21"/>
      <c r="FS21" s="76">
        <f t="shared" ca="1" si="55"/>
        <v>42389.666676666631</v>
      </c>
      <c r="FT21" s="20" t="str">
        <f ca="1">IF(FS21&lt;'Time Breakdown'!$A$9,"",IF(VLOOKUP(FS21,'Time Breakdown'!$A$9:$E$655,2,1)=VLOOKUP(FS20,'Time Breakdown'!$A$9:$E$655,2,1)," ",VLOOKUP(FS21,'Time Breakdown'!$A$9:$E$655,2,1)))</f>
        <v xml:space="preserve"> </v>
      </c>
      <c r="FU21" s="21"/>
      <c r="FV21" s="76">
        <f t="shared" ca="1" si="56"/>
        <v>42390.666676666631</v>
      </c>
      <c r="FW21" s="20" t="str">
        <f ca="1">IF(FV21&lt;'Time Breakdown'!$A$9,"",IF(VLOOKUP(FV21,'Time Breakdown'!$A$9:$E$655,2,1)=VLOOKUP(FV20,'Time Breakdown'!$A$9:$E$655,2,1)," ",VLOOKUP(FV21,'Time Breakdown'!$A$9:$E$655,2,1)))</f>
        <v xml:space="preserve"> </v>
      </c>
      <c r="FX21" s="21"/>
      <c r="FY21" s="76">
        <f t="shared" ca="1" si="57"/>
        <v>42391.666676666631</v>
      </c>
      <c r="FZ21" s="20" t="str">
        <f ca="1">IF(FY21&lt;'Time Breakdown'!$A$9,"",IF(VLOOKUP(FY21,'Time Breakdown'!$A$9:$E$655,2,1)=VLOOKUP(FY20,'Time Breakdown'!$A$9:$E$655,2,1)," ",VLOOKUP(FY21,'Time Breakdown'!$A$9:$E$655,2,1)))</f>
        <v xml:space="preserve"> </v>
      </c>
      <c r="GA21" s="21"/>
      <c r="GB21" s="76">
        <f t="shared" ca="1" si="58"/>
        <v>42392.666676666631</v>
      </c>
      <c r="GC21" s="20" t="str">
        <f ca="1">IF(GB21&lt;'Time Breakdown'!$A$9,"",IF(VLOOKUP(GB21,'Time Breakdown'!$A$9:$E$655,2,1)=VLOOKUP(GB20,'Time Breakdown'!$A$9:$E$655,2,1)," ",VLOOKUP(GB21,'Time Breakdown'!$A$9:$E$655,2,1)))</f>
        <v xml:space="preserve"> </v>
      </c>
      <c r="GD21" s="21"/>
      <c r="GE21" s="76">
        <f t="shared" ca="1" si="59"/>
        <v>42393.666676666631</v>
      </c>
      <c r="GF21" s="20" t="str">
        <f ca="1">IF(GE21&lt;'Time Breakdown'!$A$9,"",IF(VLOOKUP(GE21,'Time Breakdown'!$A$9:$E$655,2,1)=VLOOKUP(GE20,'Time Breakdown'!$A$9:$E$655,2,1)," ",VLOOKUP(GE21,'Time Breakdown'!$A$9:$E$655,2,1)))</f>
        <v xml:space="preserve"> </v>
      </c>
      <c r="GG21" s="21"/>
      <c r="GH21" s="76">
        <f t="shared" ca="1" si="60"/>
        <v>42394.666676666631</v>
      </c>
      <c r="GI21" s="20" t="str">
        <f ca="1">IF(GH21&lt;'Time Breakdown'!$A$9,"",IF(VLOOKUP(GH21,'Time Breakdown'!$A$9:$E$655,2,1)=VLOOKUP(GH20,'Time Breakdown'!$A$9:$E$655,2,1)," ",VLOOKUP(GH21,'Time Breakdown'!$A$9:$E$655,2,1)))</f>
        <v xml:space="preserve"> </v>
      </c>
      <c r="GJ21" s="21"/>
      <c r="GK21" s="76">
        <f t="shared" ca="1" si="61"/>
        <v>42395.666676666631</v>
      </c>
      <c r="GL21" s="20" t="str">
        <f ca="1">IF(GK21&lt;'Time Breakdown'!$A$9,"",IF(VLOOKUP(GK21,'Time Breakdown'!$A$9:$E$655,2,1)=VLOOKUP(GK20,'Time Breakdown'!$A$9:$E$655,2,1)," ",VLOOKUP(GK21,'Time Breakdown'!$A$9:$E$655,2,1)))</f>
        <v xml:space="preserve"> </v>
      </c>
      <c r="GM21" s="21"/>
      <c r="GN21" s="76">
        <f t="shared" ca="1" si="62"/>
        <v>42396.666676666631</v>
      </c>
      <c r="GO21" s="20" t="str">
        <f ca="1">IF(GN21&lt;'Time Breakdown'!$A$9,"",IF(VLOOKUP(GN21,'Time Breakdown'!$A$9:$E$655,2,1)=VLOOKUP(GN20,'Time Breakdown'!$A$9:$E$655,2,1)," ",VLOOKUP(GN21,'Time Breakdown'!$A$9:$E$655,2,1)))</f>
        <v xml:space="preserve"> </v>
      </c>
      <c r="GP21" s="21"/>
      <c r="GQ21" s="76">
        <f t="shared" ca="1" si="63"/>
        <v>42397.666676666631</v>
      </c>
      <c r="GR21" s="20" t="str">
        <f ca="1">IF(GQ21&lt;'Time Breakdown'!$A$9,"",IF(VLOOKUP(GQ21,'Time Breakdown'!$A$9:$E$655,2,1)=VLOOKUP(GQ20,'Time Breakdown'!$A$9:$E$655,2,1)," ",VLOOKUP(GQ21,'Time Breakdown'!$A$9:$E$655,2,1)))</f>
        <v xml:space="preserve"> </v>
      </c>
      <c r="GS21" s="21"/>
      <c r="GT21" s="76">
        <f t="shared" ca="1" si="64"/>
        <v>42398.666676666631</v>
      </c>
      <c r="GU21" s="20" t="str">
        <f ca="1">IF(GT21&lt;'Time Breakdown'!$A$9,"",IF(VLOOKUP(GT21,'Time Breakdown'!$A$9:$E$655,2,1)=VLOOKUP(GT20,'Time Breakdown'!$A$9:$E$655,2,1)," ",VLOOKUP(GT21,'Time Breakdown'!$A$9:$E$655,2,1)))</f>
        <v xml:space="preserve"> </v>
      </c>
      <c r="GV21" s="21"/>
      <c r="GW21" s="76">
        <f t="shared" ca="1" si="65"/>
        <v>42399.666676666631</v>
      </c>
      <c r="GX21" s="20" t="str">
        <f ca="1">IF(GW21&lt;'Time Breakdown'!$A$9,"",IF(VLOOKUP(GW21,'Time Breakdown'!$A$9:$E$655,2,1)=VLOOKUP(GW20,'Time Breakdown'!$A$9:$E$655,2,1)," ",VLOOKUP(GW21,'Time Breakdown'!$A$9:$E$655,2,1)))</f>
        <v xml:space="preserve"> </v>
      </c>
      <c r="GY21" s="21"/>
      <c r="GZ21" s="76">
        <f t="shared" ca="1" si="66"/>
        <v>42400.666676666631</v>
      </c>
      <c r="HA21" s="20" t="str">
        <f ca="1">IF(GZ21&lt;'Time Breakdown'!$A$9,"",IF(VLOOKUP(GZ21,'Time Breakdown'!$A$9:$E$655,2,1)=VLOOKUP(GZ20,'Time Breakdown'!$A$9:$E$655,2,1)," ",VLOOKUP(GZ21,'Time Breakdown'!$A$9:$E$655,2,1)))</f>
        <v xml:space="preserve"> </v>
      </c>
      <c r="HB21" s="21"/>
      <c r="HC21" s="76">
        <f t="shared" ca="1" si="67"/>
        <v>42401.666676666631</v>
      </c>
      <c r="HD21" s="20" t="str">
        <f ca="1">IF(HC21&lt;'Time Breakdown'!$A$9,"",IF(VLOOKUP(HC21,'Time Breakdown'!$A$9:$E$655,2,1)=VLOOKUP(HC20,'Time Breakdown'!$A$9:$E$655,2,1)," ",VLOOKUP(HC21,'Time Breakdown'!$A$9:$E$655,2,1)))</f>
        <v xml:space="preserve"> </v>
      </c>
      <c r="HE21" s="21"/>
      <c r="HF21" s="76">
        <f t="shared" ca="1" si="68"/>
        <v>42402.666676666631</v>
      </c>
      <c r="HG21" s="20" t="str">
        <f ca="1">IF(HF21&lt;'Time Breakdown'!$A$9,"",IF(VLOOKUP(HF21,'Time Breakdown'!$A$9:$E$655,2,1)=VLOOKUP(HF20,'Time Breakdown'!$A$9:$E$655,2,1)," ",VLOOKUP(HF21,'Time Breakdown'!$A$9:$E$655,2,1)))</f>
        <v xml:space="preserve"> </v>
      </c>
      <c r="HH21" s="21"/>
      <c r="HI21" s="76">
        <f t="shared" ca="1" si="69"/>
        <v>42403.666676666631</v>
      </c>
      <c r="HJ21" s="20" t="str">
        <f ca="1">IF(HI21&lt;'Time Breakdown'!$A$9,"",IF(VLOOKUP(HI21,'Time Breakdown'!$A$9:$E$655,2,1)=VLOOKUP(HI20,'Time Breakdown'!$A$9:$E$655,2,1)," ",VLOOKUP(HI21,'Time Breakdown'!$A$9:$E$655,2,1)))</f>
        <v xml:space="preserve"> </v>
      </c>
      <c r="HK21" s="21"/>
      <c r="HL21" s="76">
        <f t="shared" ca="1" si="70"/>
        <v>42404.666676666631</v>
      </c>
      <c r="HM21" s="20" t="str">
        <f ca="1">IF(HL21&lt;'Time Breakdown'!$A$9,"",IF(VLOOKUP(HL21,'Time Breakdown'!$A$9:$E$655,2,1)=VLOOKUP(HL20,'Time Breakdown'!$A$9:$E$655,2,1)," ",VLOOKUP(HL21,'Time Breakdown'!$A$9:$E$655,2,1)))</f>
        <v xml:space="preserve"> </v>
      </c>
      <c r="HN21" s="21"/>
      <c r="HO21" s="76">
        <f t="shared" ca="1" si="71"/>
        <v>42405.666676666631</v>
      </c>
      <c r="HP21" s="20" t="str">
        <f ca="1">IF(HO21&lt;'Time Breakdown'!$A$9,"",IF(VLOOKUP(HO21,'Time Breakdown'!$A$9:$E$655,2,1)=VLOOKUP(HO20,'Time Breakdown'!$A$9:$E$655,2,1)," ",VLOOKUP(HO21,'Time Breakdown'!$A$9:$E$655,2,1)))</f>
        <v xml:space="preserve"> </v>
      </c>
      <c r="HQ21" s="21"/>
      <c r="HR21" s="76">
        <f t="shared" ca="1" si="72"/>
        <v>42406.666676666631</v>
      </c>
      <c r="HS21" s="20" t="str">
        <f ca="1">IF(HR21&lt;'Time Breakdown'!$A$9,"",IF(VLOOKUP(HR21,'Time Breakdown'!$A$9:$E$655,2,1)=VLOOKUP(HR20,'Time Breakdown'!$A$9:$E$655,2,1)," ",VLOOKUP(HR21,'Time Breakdown'!$A$9:$E$655,2,1)))</f>
        <v xml:space="preserve"> </v>
      </c>
      <c r="HT21" s="21"/>
      <c r="HU21" s="76">
        <f t="shared" ca="1" si="73"/>
        <v>42407.666676666631</v>
      </c>
      <c r="HV21" s="20" t="str">
        <f ca="1">IF(HU21&lt;'Time Breakdown'!$A$9,"",IF(VLOOKUP(HU21,'Time Breakdown'!$A$9:$E$655,2,1)=VLOOKUP(HU20,'Time Breakdown'!$A$9:$E$655,2,1)," ",VLOOKUP(HU21,'Time Breakdown'!$A$9:$E$655,2,1)))</f>
        <v xml:space="preserve"> </v>
      </c>
      <c r="HW21" s="21"/>
      <c r="HX21" s="76">
        <f t="shared" ca="1" si="74"/>
        <v>42408.666676666631</v>
      </c>
      <c r="HY21" s="20" t="str">
        <f ca="1">IF(HX21&lt;'Time Breakdown'!$A$9,"",IF(VLOOKUP(HX21,'Time Breakdown'!$A$9:$E$655,2,1)=VLOOKUP(HX20,'Time Breakdown'!$A$9:$E$655,2,1)," ",VLOOKUP(HX21,'Time Breakdown'!$A$9:$E$655,2,1)))</f>
        <v xml:space="preserve"> </v>
      </c>
      <c r="HZ21" s="21"/>
      <c r="IA21" s="76">
        <f t="shared" ca="1" si="75"/>
        <v>42409.666676666631</v>
      </c>
      <c r="IB21" s="20" t="str">
        <f ca="1">IF(IA21&lt;'Time Breakdown'!$A$9,"",IF(VLOOKUP(IA21,'Time Breakdown'!$A$9:$E$655,2,1)=VLOOKUP(IA20,'Time Breakdown'!$A$9:$E$655,2,1)," ",VLOOKUP(IA21,'Time Breakdown'!$A$9:$E$655,2,1)))</f>
        <v xml:space="preserve"> </v>
      </c>
      <c r="IC21" s="21"/>
      <c r="ID21" s="76">
        <f t="shared" ca="1" si="76"/>
        <v>42410.666676666631</v>
      </c>
      <c r="IE21" s="20" t="str">
        <f ca="1">IF(ID21&lt;'Time Breakdown'!$A$9,"",IF(VLOOKUP(ID21,'Time Breakdown'!$A$9:$E$655,2,1)=VLOOKUP(ID20,'Time Breakdown'!$A$9:$E$655,2,1)," ",VLOOKUP(ID21,'Time Breakdown'!$A$9:$E$655,2,1)))</f>
        <v xml:space="preserve"> </v>
      </c>
      <c r="IF21" s="21"/>
      <c r="IG21" s="76">
        <f t="shared" ca="1" si="77"/>
        <v>42411.666676666631</v>
      </c>
      <c r="IH21" s="20" t="str">
        <f ca="1">IF(IG21&lt;'Time Breakdown'!$A$9,"",IF(VLOOKUP(IG21,'Time Breakdown'!$A$9:$E$655,2,1)=VLOOKUP(IG20,'Time Breakdown'!$A$9:$E$655,2,1)," ",VLOOKUP(IG21,'Time Breakdown'!$A$9:$E$655,2,1)))</f>
        <v xml:space="preserve"> </v>
      </c>
      <c r="II21" s="21"/>
      <c r="IJ21" s="76">
        <f t="shared" ca="1" si="78"/>
        <v>42412.666676666631</v>
      </c>
      <c r="IK21" s="20" t="str">
        <f ca="1">IF(IJ21&lt;'Time Breakdown'!$A$9,"",IF(VLOOKUP(IJ21,'Time Breakdown'!$A$9:$E$655,2,1)=VLOOKUP(IJ20,'Time Breakdown'!$A$9:$E$655,2,1)," ",VLOOKUP(IJ21,'Time Breakdown'!$A$9:$E$655,2,1)))</f>
        <v xml:space="preserve"> </v>
      </c>
      <c r="IL21" s="21"/>
      <c r="IM21" s="76">
        <f t="shared" ca="1" si="79"/>
        <v>42413.666676666631</v>
      </c>
      <c r="IN21" s="20" t="str">
        <f ca="1">IF(IM21&lt;'Time Breakdown'!$A$9,"",IF(VLOOKUP(IM21,'Time Breakdown'!$A$9:$E$655,2,1)=VLOOKUP(IM20,'Time Breakdown'!$A$9:$E$655,2,1)," ",VLOOKUP(IM21,'Time Breakdown'!$A$9:$E$655,2,1)))</f>
        <v xml:space="preserve"> </v>
      </c>
      <c r="IO21" s="21"/>
      <c r="IP21" s="76">
        <f t="shared" ca="1" si="80"/>
        <v>42414.666676666631</v>
      </c>
      <c r="IQ21" s="20" t="str">
        <f ca="1">IF(IP21&lt;'Time Breakdown'!$A$9,"",IF(VLOOKUP(IP21,'Time Breakdown'!$A$9:$E$655,2,1)=VLOOKUP(IP20,'Time Breakdown'!$A$9:$E$655,2,1)," ",VLOOKUP(IP21,'Time Breakdown'!$A$9:$E$655,2,1)))</f>
        <v xml:space="preserve"> </v>
      </c>
      <c r="IR21" s="21"/>
      <c r="IS21" s="76">
        <f t="shared" ca="1" si="81"/>
        <v>42415.666676666631</v>
      </c>
      <c r="IT21" s="20" t="str">
        <f ca="1">IF(IS21&lt;'Time Breakdown'!$A$9,"",IF(VLOOKUP(IS21,'Time Breakdown'!$A$9:$E$655,2,1)=VLOOKUP(IS20,'Time Breakdown'!$A$9:$E$655,2,1)," ",VLOOKUP(IS21,'Time Breakdown'!$A$9:$E$655,2,1)))</f>
        <v xml:space="preserve"> </v>
      </c>
      <c r="IU21" s="21"/>
    </row>
    <row r="22" spans="1:255" ht="15" customHeight="1">
      <c r="A22" s="76">
        <f t="shared" ca="1" si="82"/>
        <v>42331.708343333295</v>
      </c>
      <c r="B22" s="20" t="str">
        <f ca="1">IF(A22&lt;'Time Breakdown'!$A$9,"",IF(VLOOKUP(A22,'Time Breakdown'!$A$9:$E$655,2,1)=VLOOKUP(A21,'Time Breakdown'!$A$9:$E$655,2,1)," ",VLOOKUP(A22,'Time Breakdown'!$A$9:$E$655,2,1)))</f>
        <v xml:space="preserve"> </v>
      </c>
      <c r="C22" s="21"/>
      <c r="D22" s="76">
        <f t="shared" ca="1" si="83"/>
        <v>42332.708343333295</v>
      </c>
      <c r="E22" s="20" t="str">
        <f ca="1">IF(D22&lt;'Time Breakdown'!$A$9,"",IF(VLOOKUP(D22,'Time Breakdown'!$A$9:$E$655,2,1)=VLOOKUP(D21,'Time Breakdown'!$A$9:$E$655,2,1)," ",VLOOKUP(D22,'Time Breakdown'!$A$9:$E$655,2,1)))</f>
        <v xml:space="preserve"> </v>
      </c>
      <c r="F22" s="21"/>
      <c r="G22" s="76">
        <f t="shared" ca="1" si="84"/>
        <v>42333.708343333295</v>
      </c>
      <c r="H22" s="20" t="str">
        <f ca="1">IF(G22&lt;'Time Breakdown'!$A$9,"",IF(VLOOKUP(G22,'Time Breakdown'!$A$9:$E$655,2,1)=VLOOKUP(G21,'Time Breakdown'!$A$9:$E$655,2,1)," ",VLOOKUP(G22,'Time Breakdown'!$A$9:$E$655,2,1)))</f>
        <v xml:space="preserve"> </v>
      </c>
      <c r="I22" s="21"/>
      <c r="J22" s="76">
        <f t="shared" ca="1" si="0"/>
        <v>42334.708343333295</v>
      </c>
      <c r="K22" s="20" t="str">
        <f ca="1">IF(J22&lt;'Time Breakdown'!$A$9,"",IF(VLOOKUP(J22,'Time Breakdown'!$A$9:$E$655,2,1)=VLOOKUP(J21,'Time Breakdown'!$A$9:$E$655,2,1)," ",VLOOKUP(J22,'Time Breakdown'!$A$9:$E$655,2,1)))</f>
        <v xml:space="preserve"> </v>
      </c>
      <c r="L22" s="21"/>
      <c r="M22" s="76">
        <f t="shared" ca="1" si="1"/>
        <v>42335.708343333295</v>
      </c>
      <c r="N22" s="20" t="str">
        <f ca="1">IF(M22&lt;'Time Breakdown'!$A$9,"",IF(VLOOKUP(M22,'Time Breakdown'!$A$9:$E$655,2,1)=VLOOKUP(M21,'Time Breakdown'!$A$9:$E$655,2,1)," ",VLOOKUP(M22,'Time Breakdown'!$A$9:$E$655,2,1)))</f>
        <v xml:space="preserve"> </v>
      </c>
      <c r="O22" s="21"/>
      <c r="P22" s="76">
        <f t="shared" ca="1" si="2"/>
        <v>42336.708343333295</v>
      </c>
      <c r="Q22" s="20" t="str">
        <f ca="1">IF(P22&lt;'Time Breakdown'!$A$9,"",IF(VLOOKUP(P22,'Time Breakdown'!$A$9:$E$655,2,1)=VLOOKUP(P21,'Time Breakdown'!$A$9:$E$655,2,1)," ",VLOOKUP(P22,'Time Breakdown'!$A$9:$E$655,2,1)))</f>
        <v xml:space="preserve"> </v>
      </c>
      <c r="R22" s="21"/>
      <c r="S22" s="76">
        <f t="shared" ca="1" si="3"/>
        <v>42337.708343333295</v>
      </c>
      <c r="T22" s="20" t="str">
        <f ca="1">IF(S22&lt;'Time Breakdown'!$A$9,"",IF(VLOOKUP(S22,'Time Breakdown'!$A$9:$E$655,2,1)=VLOOKUP(S21,'Time Breakdown'!$A$9:$E$655,2,1)," ",VLOOKUP(S22,'Time Breakdown'!$A$9:$E$655,2,1)))</f>
        <v xml:space="preserve"> </v>
      </c>
      <c r="U22" s="21"/>
      <c r="V22" s="76">
        <f t="shared" ca="1" si="4"/>
        <v>42338.708343333295</v>
      </c>
      <c r="W22" s="20" t="str">
        <f ca="1">IF(V22&lt;'Time Breakdown'!$A$9,"",IF(VLOOKUP(V22,'Time Breakdown'!$A$9:$E$655,2,1)=VLOOKUP(V21,'Time Breakdown'!$A$9:$E$655,2,1)," ",VLOOKUP(V22,'Time Breakdown'!$A$9:$E$655,2,1)))</f>
        <v xml:space="preserve"> </v>
      </c>
      <c r="X22" s="21"/>
      <c r="Y22" s="76">
        <f t="shared" ca="1" si="5"/>
        <v>42339.708343333295</v>
      </c>
      <c r="Z22" s="20" t="str">
        <f ca="1">IF(Y22&lt;'Time Breakdown'!$A$9,"",IF(VLOOKUP(Y22,'Time Breakdown'!$A$9:$E$655,2,1)=VLOOKUP(Y21,'Time Breakdown'!$A$9:$E$655,2,1)," ",VLOOKUP(Y22,'Time Breakdown'!$A$9:$E$655,2,1)))</f>
        <v xml:space="preserve"> </v>
      </c>
      <c r="AA22" s="21"/>
      <c r="AB22" s="76">
        <f t="shared" ca="1" si="6"/>
        <v>42340.708343333295</v>
      </c>
      <c r="AC22" s="20" t="str">
        <f ca="1">IF(AB22&lt;'Time Breakdown'!$A$9,"",IF(VLOOKUP(AB22,'Time Breakdown'!$A$9:$E$655,2,1)=VLOOKUP(AB21,'Time Breakdown'!$A$9:$E$655,2,1)," ",VLOOKUP(AB22,'Time Breakdown'!$A$9:$E$655,2,1)))</f>
        <v xml:space="preserve"> </v>
      </c>
      <c r="AD22" s="21"/>
      <c r="AE22" s="76">
        <f t="shared" ca="1" si="7"/>
        <v>42341.708343333295</v>
      </c>
      <c r="AF22" s="20" t="str">
        <f ca="1">IF(AE22&lt;'Time Breakdown'!$A$9,"",IF(VLOOKUP(AE22,'Time Breakdown'!$A$9:$E$655,2,1)=VLOOKUP(AE21,'Time Breakdown'!$A$9:$E$655,2,1)," ",VLOOKUP(AE22,'Time Breakdown'!$A$9:$E$655,2,1)))</f>
        <v xml:space="preserve"> </v>
      </c>
      <c r="AG22" s="21"/>
      <c r="AH22" s="76">
        <f t="shared" ca="1" si="8"/>
        <v>42342.708343333295</v>
      </c>
      <c r="AI22" s="20" t="str">
        <f ca="1">IF(AH22&lt;'Time Breakdown'!$A$9,"",IF(VLOOKUP(AH22,'Time Breakdown'!$A$9:$E$655,2,1)=VLOOKUP(AH21,'Time Breakdown'!$A$9:$E$655,2,1)," ",VLOOKUP(AH22,'Time Breakdown'!$A$9:$E$655,2,1)))</f>
        <v xml:space="preserve"> </v>
      </c>
      <c r="AJ22" s="21"/>
      <c r="AK22" s="76">
        <f t="shared" ca="1" si="9"/>
        <v>42343.708343333295</v>
      </c>
      <c r="AL22" s="20" t="str">
        <f ca="1">IF(AK22&lt;'Time Breakdown'!$A$9,"",IF(VLOOKUP(AK22,'Time Breakdown'!$A$9:$E$655,2,1)=VLOOKUP(AK21,'Time Breakdown'!$A$9:$E$655,2,1)," ",VLOOKUP(AK22,'Time Breakdown'!$A$9:$E$655,2,1)))</f>
        <v xml:space="preserve"> </v>
      </c>
      <c r="AM22" s="21"/>
      <c r="AN22" s="76">
        <f t="shared" ca="1" si="10"/>
        <v>42344.708343333295</v>
      </c>
      <c r="AO22" s="20" t="str">
        <f ca="1">IF(AN22&lt;'Time Breakdown'!$A$9,"",IF(VLOOKUP(AN22,'Time Breakdown'!$A$9:$E$655,2,1)=VLOOKUP(AN21,'Time Breakdown'!$A$9:$E$655,2,1)," ",VLOOKUP(AN22,'Time Breakdown'!$A$9:$E$655,2,1)))</f>
        <v xml:space="preserve"> </v>
      </c>
      <c r="AP22" s="21"/>
      <c r="AQ22" s="76">
        <f t="shared" ca="1" si="11"/>
        <v>42345.708343333295</v>
      </c>
      <c r="AR22" s="20" t="str">
        <f ca="1">IF(AQ22&lt;'Time Breakdown'!$A$9,"",IF(VLOOKUP(AQ22,'Time Breakdown'!$A$9:$E$655,2,1)=VLOOKUP(AQ21,'Time Breakdown'!$A$9:$E$655,2,1)," ",VLOOKUP(AQ22,'Time Breakdown'!$A$9:$E$655,2,1)))</f>
        <v xml:space="preserve"> </v>
      </c>
      <c r="AS22" s="21"/>
      <c r="AT22" s="76">
        <f t="shared" ca="1" si="12"/>
        <v>42346.708343333295</v>
      </c>
      <c r="AU22" s="20" t="str">
        <f ca="1">IF(AT22&lt;'Time Breakdown'!$A$9,"",IF(VLOOKUP(AT22,'Time Breakdown'!$A$9:$E$655,2,1)=VLOOKUP(AT21,'Time Breakdown'!$A$9:$E$655,2,1)," ",VLOOKUP(AT22,'Time Breakdown'!$A$9:$E$655,2,1)))</f>
        <v xml:space="preserve"> </v>
      </c>
      <c r="AV22" s="21"/>
      <c r="AW22" s="76">
        <f t="shared" ca="1" si="13"/>
        <v>42347.708343333295</v>
      </c>
      <c r="AX22" s="20" t="str">
        <f ca="1">IF(AW22&lt;'Time Breakdown'!$A$9,"",IF(VLOOKUP(AW22,'Time Breakdown'!$A$9:$E$655,2,1)=VLOOKUP(AW21,'Time Breakdown'!$A$9:$E$655,2,1)," ",VLOOKUP(AW22,'Time Breakdown'!$A$9:$E$655,2,1)))</f>
        <v xml:space="preserve"> </v>
      </c>
      <c r="AY22" s="21"/>
      <c r="AZ22" s="76">
        <f t="shared" ca="1" si="14"/>
        <v>42348.708343333295</v>
      </c>
      <c r="BA22" s="20" t="str">
        <f ca="1">IF(AZ22&lt;'Time Breakdown'!$A$9,"",IF(VLOOKUP(AZ22,'Time Breakdown'!$A$9:$E$655,2,1)=VLOOKUP(AZ21,'Time Breakdown'!$A$9:$E$655,2,1)," ",VLOOKUP(AZ22,'Time Breakdown'!$A$9:$E$655,2,1)))</f>
        <v xml:space="preserve"> </v>
      </c>
      <c r="BB22" s="21"/>
      <c r="BC22" s="76">
        <f t="shared" ca="1" si="15"/>
        <v>42349.708343333295</v>
      </c>
      <c r="BD22" s="20" t="str">
        <f ca="1">IF(BC22&lt;'Time Breakdown'!$A$9,"",IF(VLOOKUP(BC22,'Time Breakdown'!$A$9:$E$655,2,1)=VLOOKUP(BC21,'Time Breakdown'!$A$9:$E$655,2,1)," ",VLOOKUP(BC22,'Time Breakdown'!$A$9:$E$655,2,1)))</f>
        <v xml:space="preserve"> </v>
      </c>
      <c r="BE22" s="21"/>
      <c r="BF22" s="76">
        <f t="shared" ca="1" si="16"/>
        <v>42350.708343333295</v>
      </c>
      <c r="BG22" s="20" t="str">
        <f ca="1">IF(BF22&lt;'Time Breakdown'!$A$9,"",IF(VLOOKUP(BF22,'Time Breakdown'!$A$9:$E$655,2,1)=VLOOKUP(BF21,'Time Breakdown'!$A$9:$E$655,2,1)," ",VLOOKUP(BF22,'Time Breakdown'!$A$9:$E$655,2,1)))</f>
        <v xml:space="preserve"> </v>
      </c>
      <c r="BH22" s="21"/>
      <c r="BI22" s="76">
        <f t="shared" ca="1" si="17"/>
        <v>42351.708343333295</v>
      </c>
      <c r="BJ22" s="20" t="str">
        <f ca="1">IF(BI22&lt;'Time Breakdown'!$A$9,"",IF(VLOOKUP(BI22,'Time Breakdown'!$A$9:$E$655,2,1)=VLOOKUP(BI21,'Time Breakdown'!$A$9:$E$655,2,1)," ",VLOOKUP(BI22,'Time Breakdown'!$A$9:$E$655,2,1)))</f>
        <v xml:space="preserve"> </v>
      </c>
      <c r="BK22" s="21"/>
      <c r="BL22" s="76">
        <f t="shared" ca="1" si="18"/>
        <v>42352.708343333295</v>
      </c>
      <c r="BM22" s="20" t="str">
        <f ca="1">IF(BL22&lt;'Time Breakdown'!$A$9,"",IF(VLOOKUP(BL22,'Time Breakdown'!$A$9:$E$655,2,1)=VLOOKUP(BL21,'Time Breakdown'!$A$9:$E$655,2,1)," ",VLOOKUP(BL22,'Time Breakdown'!$A$9:$E$655,2,1)))</f>
        <v xml:space="preserve"> </v>
      </c>
      <c r="BN22" s="21"/>
      <c r="BO22" s="76">
        <f t="shared" ca="1" si="19"/>
        <v>42353.708343333295</v>
      </c>
      <c r="BP22" s="20" t="str">
        <f ca="1">IF(BO22&lt;'Time Breakdown'!$A$9,"",IF(VLOOKUP(BO22,'Time Breakdown'!$A$9:$E$655,2,1)=VLOOKUP(BO21,'Time Breakdown'!$A$9:$E$655,2,1)," ",VLOOKUP(BO22,'Time Breakdown'!$A$9:$E$655,2,1)))</f>
        <v xml:space="preserve"> </v>
      </c>
      <c r="BQ22" s="21"/>
      <c r="BR22" s="76">
        <f t="shared" ca="1" si="20"/>
        <v>42354.708343333295</v>
      </c>
      <c r="BS22" s="20" t="str">
        <f ca="1">IF(BR22&lt;'Time Breakdown'!$A$9,"",IF(VLOOKUP(BR22,'Time Breakdown'!$A$9:$E$655,2,1)=VLOOKUP(BR21,'Time Breakdown'!$A$9:$E$655,2,1)," ",VLOOKUP(BR22,'Time Breakdown'!$A$9:$E$655,2,1)))</f>
        <v xml:space="preserve"> </v>
      </c>
      <c r="BT22" s="21"/>
      <c r="BU22" s="76">
        <f t="shared" ca="1" si="21"/>
        <v>42355.708343333295</v>
      </c>
      <c r="BV22" s="20" t="str">
        <f ca="1">IF(BU22&lt;'Time Breakdown'!$A$9,"",IF(VLOOKUP(BU22,'Time Breakdown'!$A$9:$E$655,2,1)=VLOOKUP(BU21,'Time Breakdown'!$A$9:$E$655,2,1)," ",VLOOKUP(BU22,'Time Breakdown'!$A$9:$E$655,2,1)))</f>
        <v xml:space="preserve"> </v>
      </c>
      <c r="BW22" s="21"/>
      <c r="BX22" s="76">
        <f t="shared" ca="1" si="22"/>
        <v>42356.708343333295</v>
      </c>
      <c r="BY22" s="20" t="str">
        <f ca="1">IF(BX22&lt;'Time Breakdown'!$A$9,"",IF(VLOOKUP(BX22,'Time Breakdown'!$A$9:$E$655,2,1)=VLOOKUP(BX21,'Time Breakdown'!$A$9:$E$655,2,1)," ",VLOOKUP(BX22,'Time Breakdown'!$A$9:$E$655,2,1)))</f>
        <v xml:space="preserve"> </v>
      </c>
      <c r="BZ22" s="21"/>
      <c r="CA22" s="76">
        <f t="shared" ca="1" si="23"/>
        <v>42357.708343333295</v>
      </c>
      <c r="CB22" s="20" t="str">
        <f ca="1">IF(CA22&lt;'Time Breakdown'!$A$9,"",IF(VLOOKUP(CA22,'Time Breakdown'!$A$9:$E$655,2,1)=VLOOKUP(CA21,'Time Breakdown'!$A$9:$E$655,2,1)," ",VLOOKUP(CA22,'Time Breakdown'!$A$9:$E$655,2,1)))</f>
        <v xml:space="preserve"> </v>
      </c>
      <c r="CC22" s="21"/>
      <c r="CD22" s="76">
        <f t="shared" ca="1" si="24"/>
        <v>42358.708343333295</v>
      </c>
      <c r="CE22" s="20" t="str">
        <f ca="1">IF(CD22&lt;'Time Breakdown'!$A$9,"",IF(VLOOKUP(CD22,'Time Breakdown'!$A$9:$E$655,2,1)=VLOOKUP(CD21,'Time Breakdown'!$A$9:$E$655,2,1)," ",VLOOKUP(CD22,'Time Breakdown'!$A$9:$E$655,2,1)))</f>
        <v xml:space="preserve"> </v>
      </c>
      <c r="CF22" s="21"/>
      <c r="CG22" s="76">
        <f t="shared" ca="1" si="25"/>
        <v>42359.708343333295</v>
      </c>
      <c r="CH22" s="20" t="str">
        <f ca="1">IF(CG22&lt;'Time Breakdown'!$A$9,"",IF(VLOOKUP(CG22,'Time Breakdown'!$A$9:$E$655,2,1)=VLOOKUP(CG21,'Time Breakdown'!$A$9:$E$655,2,1)," ",VLOOKUP(CG22,'Time Breakdown'!$A$9:$E$655,2,1)))</f>
        <v xml:space="preserve"> </v>
      </c>
      <c r="CI22" s="21"/>
      <c r="CJ22" s="76">
        <f t="shared" ca="1" si="26"/>
        <v>42360.708343333295</v>
      </c>
      <c r="CK22" s="20" t="str">
        <f ca="1">IF(CJ22&lt;'Time Breakdown'!$A$9,"",IF(VLOOKUP(CJ22,'Time Breakdown'!$A$9:$E$655,2,1)=VLOOKUP(CJ21,'Time Breakdown'!$A$9:$E$655,2,1)," ",VLOOKUP(CJ22,'Time Breakdown'!$A$9:$E$655,2,1)))</f>
        <v xml:space="preserve"> </v>
      </c>
      <c r="CL22" s="21"/>
      <c r="CM22" s="76">
        <f t="shared" ca="1" si="27"/>
        <v>42361.708343333295</v>
      </c>
      <c r="CN22" s="20" t="str">
        <f ca="1">IF(CM22&lt;'Time Breakdown'!$A$9,"",IF(VLOOKUP(CM22,'Time Breakdown'!$A$9:$E$655,2,1)=VLOOKUP(CM21,'Time Breakdown'!$A$9:$E$655,2,1)," ",VLOOKUP(CM22,'Time Breakdown'!$A$9:$E$655,2,1)))</f>
        <v xml:space="preserve"> </v>
      </c>
      <c r="CO22" s="21"/>
      <c r="CP22" s="76">
        <f t="shared" ca="1" si="28"/>
        <v>42362.708343333295</v>
      </c>
      <c r="CQ22" s="20" t="str">
        <f ca="1">IF(CP22&lt;'Time Breakdown'!$A$9,"",IF(VLOOKUP(CP22,'Time Breakdown'!$A$9:$E$655,2,1)=VLOOKUP(CP21,'Time Breakdown'!$A$9:$E$655,2,1)," ",VLOOKUP(CP22,'Time Breakdown'!$A$9:$E$655,2,1)))</f>
        <v xml:space="preserve"> </v>
      </c>
      <c r="CR22" s="21"/>
      <c r="CS22" s="76">
        <f t="shared" ca="1" si="29"/>
        <v>42363.708343333295</v>
      </c>
      <c r="CT22" s="20" t="str">
        <f ca="1">IF(CS22&lt;'Time Breakdown'!$A$9,"",IF(VLOOKUP(CS22,'Time Breakdown'!$A$9:$E$655,2,1)=VLOOKUP(CS21,'Time Breakdown'!$A$9:$E$655,2,1)," ",VLOOKUP(CS22,'Time Breakdown'!$A$9:$E$655,2,1)))</f>
        <v xml:space="preserve"> </v>
      </c>
      <c r="CU22" s="21"/>
      <c r="CV22" s="76">
        <f t="shared" ca="1" si="30"/>
        <v>42364.708343333295</v>
      </c>
      <c r="CW22" s="20" t="str">
        <f ca="1">IF(CV22&lt;'Time Breakdown'!$A$9,"",IF(VLOOKUP(CV22,'Time Breakdown'!$A$9:$E$655,2,1)=VLOOKUP(CV21,'Time Breakdown'!$A$9:$E$655,2,1)," ",VLOOKUP(CV22,'Time Breakdown'!$A$9:$E$655,2,1)))</f>
        <v xml:space="preserve"> </v>
      </c>
      <c r="CX22" s="21"/>
      <c r="CY22" s="76">
        <f t="shared" ca="1" si="31"/>
        <v>42365.708343333295</v>
      </c>
      <c r="CZ22" s="20" t="str">
        <f ca="1">IF(CY22&lt;'Time Breakdown'!$A$9,"",IF(VLOOKUP(CY22,'Time Breakdown'!$A$9:$E$655,2,1)=VLOOKUP(CY21,'Time Breakdown'!$A$9:$E$655,2,1)," ",VLOOKUP(CY22,'Time Breakdown'!$A$9:$E$655,2,1)))</f>
        <v xml:space="preserve"> </v>
      </c>
      <c r="DA22" s="21"/>
      <c r="DB22" s="76">
        <f t="shared" ca="1" si="32"/>
        <v>42366.708343333295</v>
      </c>
      <c r="DC22" s="20" t="str">
        <f ca="1">IF(DB22&lt;'Time Breakdown'!$A$9,"",IF(VLOOKUP(DB22,'Time Breakdown'!$A$9:$E$655,2,1)=VLOOKUP(DB21,'Time Breakdown'!$A$9:$E$655,2,1)," ",VLOOKUP(DB22,'Time Breakdown'!$A$9:$E$655,2,1)))</f>
        <v xml:space="preserve"> </v>
      </c>
      <c r="DD22" s="21"/>
      <c r="DE22" s="76">
        <f t="shared" ca="1" si="33"/>
        <v>42367.708343333295</v>
      </c>
      <c r="DF22" s="20" t="str">
        <f ca="1">IF(DE22&lt;'Time Breakdown'!$A$9,"",IF(VLOOKUP(DE22,'Time Breakdown'!$A$9:$E$655,2,1)=VLOOKUP(DE21,'Time Breakdown'!$A$9:$E$655,2,1)," ",VLOOKUP(DE22,'Time Breakdown'!$A$9:$E$655,2,1)))</f>
        <v xml:space="preserve"> </v>
      </c>
      <c r="DG22" s="21"/>
      <c r="DH22" s="76">
        <f t="shared" ca="1" si="34"/>
        <v>42368.708343333295</v>
      </c>
      <c r="DI22" s="20" t="str">
        <f ca="1">IF(DH22&lt;'Time Breakdown'!$A$9,"",IF(VLOOKUP(DH22,'Time Breakdown'!$A$9:$E$655,2,1)=VLOOKUP(DH21,'Time Breakdown'!$A$9:$E$655,2,1)," ",VLOOKUP(DH22,'Time Breakdown'!$A$9:$E$655,2,1)))</f>
        <v xml:space="preserve"> </v>
      </c>
      <c r="DJ22" s="21"/>
      <c r="DK22" s="76">
        <f t="shared" ca="1" si="35"/>
        <v>42369.708343333295</v>
      </c>
      <c r="DL22" s="20" t="str">
        <f ca="1">IF(DK22&lt;'Time Breakdown'!$A$9,"",IF(VLOOKUP(DK22,'Time Breakdown'!$A$9:$E$655,2,1)=VLOOKUP(DK21,'Time Breakdown'!$A$9:$E$655,2,1)," ",VLOOKUP(DK22,'Time Breakdown'!$A$9:$E$655,2,1)))</f>
        <v xml:space="preserve"> </v>
      </c>
      <c r="DM22" s="21"/>
      <c r="DN22" s="76">
        <f t="shared" ca="1" si="36"/>
        <v>42370.708343333295</v>
      </c>
      <c r="DO22" s="20" t="str">
        <f ca="1">IF(DN22&lt;'Time Breakdown'!$A$9,"",IF(VLOOKUP(DN22,'Time Breakdown'!$A$9:$E$655,2,1)=VLOOKUP(DN21,'Time Breakdown'!$A$9:$E$655,2,1)," ",VLOOKUP(DN22,'Time Breakdown'!$A$9:$E$655,2,1)))</f>
        <v xml:space="preserve"> </v>
      </c>
      <c r="DP22" s="21"/>
      <c r="DQ22" s="76">
        <f t="shared" ca="1" si="37"/>
        <v>42371.708343333295</v>
      </c>
      <c r="DR22" s="20" t="str">
        <f ca="1">IF(DQ22&lt;'Time Breakdown'!$A$9,"",IF(VLOOKUP(DQ22,'Time Breakdown'!$A$9:$E$655,2,1)=VLOOKUP(DQ21,'Time Breakdown'!$A$9:$E$655,2,1)," ",VLOOKUP(DQ22,'Time Breakdown'!$A$9:$E$655,2,1)))</f>
        <v xml:space="preserve"> </v>
      </c>
      <c r="DS22" s="21"/>
      <c r="DT22" s="76">
        <f t="shared" ca="1" si="38"/>
        <v>42372.708343333295</v>
      </c>
      <c r="DU22" s="20" t="str">
        <f ca="1">IF(DT22&lt;'Time Breakdown'!$A$9,"",IF(VLOOKUP(DT22,'Time Breakdown'!$A$9:$E$655,2,1)=VLOOKUP(DT21,'Time Breakdown'!$A$9:$E$655,2,1)," ",VLOOKUP(DT22,'Time Breakdown'!$A$9:$E$655,2,1)))</f>
        <v xml:space="preserve"> </v>
      </c>
      <c r="DV22" s="21"/>
      <c r="DW22" s="76">
        <f t="shared" ca="1" si="39"/>
        <v>42373.708343333295</v>
      </c>
      <c r="DX22" s="20" t="str">
        <f ca="1">IF(DW22&lt;'Time Breakdown'!$A$9,"",IF(VLOOKUP(DW22,'Time Breakdown'!$A$9:$E$655,2,1)=VLOOKUP(DW21,'Time Breakdown'!$A$9:$E$655,2,1)," ",VLOOKUP(DW22,'Time Breakdown'!$A$9:$E$655,2,1)))</f>
        <v xml:space="preserve"> </v>
      </c>
      <c r="DY22" s="21"/>
      <c r="DZ22" s="76">
        <f t="shared" ca="1" si="40"/>
        <v>42374.708343333295</v>
      </c>
      <c r="EA22" s="20" t="str">
        <f ca="1">IF(DZ22&lt;'Time Breakdown'!$A$9,"",IF(VLOOKUP(DZ22,'Time Breakdown'!$A$9:$E$655,2,1)=VLOOKUP(DZ21,'Time Breakdown'!$A$9:$E$655,2,1)," ",VLOOKUP(DZ22,'Time Breakdown'!$A$9:$E$655,2,1)))</f>
        <v xml:space="preserve"> </v>
      </c>
      <c r="EB22" s="21"/>
      <c r="EC22" s="76">
        <f t="shared" ca="1" si="41"/>
        <v>42375.708343333295</v>
      </c>
      <c r="ED22" s="20" t="str">
        <f ca="1">IF(EC22&lt;'Time Breakdown'!$A$9,"",IF(VLOOKUP(EC22,'Time Breakdown'!$A$9:$E$655,2,1)=VLOOKUP(EC21,'Time Breakdown'!$A$9:$E$655,2,1)," ",VLOOKUP(EC22,'Time Breakdown'!$A$9:$E$655,2,1)))</f>
        <v xml:space="preserve"> </v>
      </c>
      <c r="EE22" s="21"/>
      <c r="EF22" s="76">
        <f t="shared" ca="1" si="42"/>
        <v>42376.708343333295</v>
      </c>
      <c r="EG22" s="20" t="str">
        <f ca="1">IF(EF22&lt;'Time Breakdown'!$A$9,"",IF(VLOOKUP(EF22,'Time Breakdown'!$A$9:$E$655,2,1)=VLOOKUP(EF21,'Time Breakdown'!$A$9:$E$655,2,1)," ",VLOOKUP(EF22,'Time Breakdown'!$A$9:$E$655,2,1)))</f>
        <v xml:space="preserve"> </v>
      </c>
      <c r="EH22" s="21"/>
      <c r="EI22" s="76">
        <f t="shared" ca="1" si="43"/>
        <v>42377.708343333295</v>
      </c>
      <c r="EJ22" s="20" t="str">
        <f ca="1">IF(EI22&lt;'Time Breakdown'!$A$9,"",IF(VLOOKUP(EI22,'Time Breakdown'!$A$9:$E$655,2,1)=VLOOKUP(EI21,'Time Breakdown'!$A$9:$E$655,2,1)," ",VLOOKUP(EI22,'Time Breakdown'!$A$9:$E$655,2,1)))</f>
        <v xml:space="preserve"> </v>
      </c>
      <c r="EK22" s="21"/>
      <c r="EL22" s="76">
        <f t="shared" ca="1" si="44"/>
        <v>42378.708343333295</v>
      </c>
      <c r="EM22" s="20" t="str">
        <f ca="1">IF(EL22&lt;'Time Breakdown'!$A$9,"",IF(VLOOKUP(EL22,'Time Breakdown'!$A$9:$E$655,2,1)=VLOOKUP(EL21,'Time Breakdown'!$A$9:$E$655,2,1)," ",VLOOKUP(EL22,'Time Breakdown'!$A$9:$E$655,2,1)))</f>
        <v xml:space="preserve"> </v>
      </c>
      <c r="EN22" s="21"/>
      <c r="EO22" s="76">
        <f t="shared" ca="1" si="45"/>
        <v>42379.708343333295</v>
      </c>
      <c r="EP22" s="20" t="str">
        <f ca="1">IF(EO22&lt;'Time Breakdown'!$A$9,"",IF(VLOOKUP(EO22,'Time Breakdown'!$A$9:$E$655,2,1)=VLOOKUP(EO21,'Time Breakdown'!$A$9:$E$655,2,1)," ",VLOOKUP(EO22,'Time Breakdown'!$A$9:$E$655,2,1)))</f>
        <v xml:space="preserve"> </v>
      </c>
      <c r="EQ22" s="21"/>
      <c r="ER22" s="76">
        <f t="shared" ca="1" si="46"/>
        <v>42380.708343333295</v>
      </c>
      <c r="ES22" s="20" t="str">
        <f ca="1">IF(ER22&lt;'Time Breakdown'!$A$9,"",IF(VLOOKUP(ER22,'Time Breakdown'!$A$9:$E$655,2,1)=VLOOKUP(ER21,'Time Breakdown'!$A$9:$E$655,2,1)," ",VLOOKUP(ER22,'Time Breakdown'!$A$9:$E$655,2,1)))</f>
        <v xml:space="preserve"> </v>
      </c>
      <c r="ET22" s="21"/>
      <c r="EU22" s="76">
        <f t="shared" ca="1" si="47"/>
        <v>42381.708343333295</v>
      </c>
      <c r="EV22" s="20" t="str">
        <f ca="1">IF(EU22&lt;'Time Breakdown'!$A$9,"",IF(VLOOKUP(EU22,'Time Breakdown'!$A$9:$E$655,2,1)=VLOOKUP(EU21,'Time Breakdown'!$A$9:$E$655,2,1)," ",VLOOKUP(EU22,'Time Breakdown'!$A$9:$E$655,2,1)))</f>
        <v xml:space="preserve"> </v>
      </c>
      <c r="EW22" s="21"/>
      <c r="EX22" s="76">
        <f t="shared" ca="1" si="48"/>
        <v>42382.708343333295</v>
      </c>
      <c r="EY22" s="20" t="str">
        <f ca="1">IF(EX22&lt;'Time Breakdown'!$A$9,"",IF(VLOOKUP(EX22,'Time Breakdown'!$A$9:$E$655,2,1)=VLOOKUP(EX21,'Time Breakdown'!$A$9:$E$655,2,1)," ",VLOOKUP(EX22,'Time Breakdown'!$A$9:$E$655,2,1)))</f>
        <v xml:space="preserve"> </v>
      </c>
      <c r="EZ22" s="21"/>
      <c r="FA22" s="76">
        <f t="shared" ca="1" si="49"/>
        <v>42383.708343333295</v>
      </c>
      <c r="FB22" s="20" t="str">
        <f ca="1">IF(FA22&lt;'Time Breakdown'!$A$9,"",IF(VLOOKUP(FA22,'Time Breakdown'!$A$9:$E$655,2,1)=VLOOKUP(FA21,'Time Breakdown'!$A$9:$E$655,2,1)," ",VLOOKUP(FA22,'Time Breakdown'!$A$9:$E$655,2,1)))</f>
        <v xml:space="preserve"> </v>
      </c>
      <c r="FC22" s="21"/>
      <c r="FD22" s="76">
        <f t="shared" ca="1" si="50"/>
        <v>42384.708343333295</v>
      </c>
      <c r="FE22" s="20" t="str">
        <f ca="1">IF(FD22&lt;'Time Breakdown'!$A$9,"",IF(VLOOKUP(FD22,'Time Breakdown'!$A$9:$E$655,2,1)=VLOOKUP(FD21,'Time Breakdown'!$A$9:$E$655,2,1)," ",VLOOKUP(FD22,'Time Breakdown'!$A$9:$E$655,2,1)))</f>
        <v xml:space="preserve"> </v>
      </c>
      <c r="FF22" s="21"/>
      <c r="FG22" s="76">
        <f t="shared" ca="1" si="51"/>
        <v>42385.708343333295</v>
      </c>
      <c r="FH22" s="20" t="str">
        <f ca="1">IF(FG22&lt;'Time Breakdown'!$A$9,"",IF(VLOOKUP(FG22,'Time Breakdown'!$A$9:$E$655,2,1)=VLOOKUP(FG21,'Time Breakdown'!$A$9:$E$655,2,1)," ",VLOOKUP(FG22,'Time Breakdown'!$A$9:$E$655,2,1)))</f>
        <v xml:space="preserve"> </v>
      </c>
      <c r="FI22" s="21"/>
      <c r="FJ22" s="76">
        <f t="shared" ca="1" si="52"/>
        <v>42386.708343333295</v>
      </c>
      <c r="FK22" s="20" t="str">
        <f ca="1">IF(FJ22&lt;'Time Breakdown'!$A$9,"",IF(VLOOKUP(FJ22,'Time Breakdown'!$A$9:$E$655,2,1)=VLOOKUP(FJ21,'Time Breakdown'!$A$9:$E$655,2,1)," ",VLOOKUP(FJ22,'Time Breakdown'!$A$9:$E$655,2,1)))</f>
        <v xml:space="preserve"> </v>
      </c>
      <c r="FL22" s="21"/>
      <c r="FM22" s="76">
        <f t="shared" ca="1" si="53"/>
        <v>42387.708343333295</v>
      </c>
      <c r="FN22" s="20" t="str">
        <f ca="1">IF(FM22&lt;'Time Breakdown'!$A$9,"",IF(VLOOKUP(FM22,'Time Breakdown'!$A$9:$E$655,2,1)=VLOOKUP(FM21,'Time Breakdown'!$A$9:$E$655,2,1)," ",VLOOKUP(FM22,'Time Breakdown'!$A$9:$E$655,2,1)))</f>
        <v xml:space="preserve"> </v>
      </c>
      <c r="FO22" s="21"/>
      <c r="FP22" s="76">
        <f t="shared" ca="1" si="54"/>
        <v>42388.708343333295</v>
      </c>
      <c r="FQ22" s="20" t="str">
        <f ca="1">IF(FP22&lt;'Time Breakdown'!$A$9,"",IF(VLOOKUP(FP22,'Time Breakdown'!$A$9:$E$655,2,1)=VLOOKUP(FP21,'Time Breakdown'!$A$9:$E$655,2,1)," ",VLOOKUP(FP22,'Time Breakdown'!$A$9:$E$655,2,1)))</f>
        <v xml:space="preserve"> </v>
      </c>
      <c r="FR22" s="21"/>
      <c r="FS22" s="76">
        <f t="shared" ca="1" si="55"/>
        <v>42389.708343333295</v>
      </c>
      <c r="FT22" s="20" t="str">
        <f ca="1">IF(FS22&lt;'Time Breakdown'!$A$9,"",IF(VLOOKUP(FS22,'Time Breakdown'!$A$9:$E$655,2,1)=VLOOKUP(FS21,'Time Breakdown'!$A$9:$E$655,2,1)," ",VLOOKUP(FS22,'Time Breakdown'!$A$9:$E$655,2,1)))</f>
        <v xml:space="preserve"> </v>
      </c>
      <c r="FU22" s="21"/>
      <c r="FV22" s="76">
        <f t="shared" ca="1" si="56"/>
        <v>42390.708343333295</v>
      </c>
      <c r="FW22" s="20" t="str">
        <f ca="1">IF(FV22&lt;'Time Breakdown'!$A$9,"",IF(VLOOKUP(FV22,'Time Breakdown'!$A$9:$E$655,2,1)=VLOOKUP(FV21,'Time Breakdown'!$A$9:$E$655,2,1)," ",VLOOKUP(FV22,'Time Breakdown'!$A$9:$E$655,2,1)))</f>
        <v xml:space="preserve"> </v>
      </c>
      <c r="FX22" s="21"/>
      <c r="FY22" s="76">
        <f t="shared" ca="1" si="57"/>
        <v>42391.708343333295</v>
      </c>
      <c r="FZ22" s="20" t="str">
        <f ca="1">IF(FY22&lt;'Time Breakdown'!$A$9,"",IF(VLOOKUP(FY22,'Time Breakdown'!$A$9:$E$655,2,1)=VLOOKUP(FY21,'Time Breakdown'!$A$9:$E$655,2,1)," ",VLOOKUP(FY22,'Time Breakdown'!$A$9:$E$655,2,1)))</f>
        <v xml:space="preserve"> </v>
      </c>
      <c r="GA22" s="21"/>
      <c r="GB22" s="76">
        <f t="shared" ca="1" si="58"/>
        <v>42392.708343333295</v>
      </c>
      <c r="GC22" s="20" t="str">
        <f ca="1">IF(GB22&lt;'Time Breakdown'!$A$9,"",IF(VLOOKUP(GB22,'Time Breakdown'!$A$9:$E$655,2,1)=VLOOKUP(GB21,'Time Breakdown'!$A$9:$E$655,2,1)," ",VLOOKUP(GB22,'Time Breakdown'!$A$9:$E$655,2,1)))</f>
        <v xml:space="preserve"> </v>
      </c>
      <c r="GD22" s="21"/>
      <c r="GE22" s="76">
        <f t="shared" ca="1" si="59"/>
        <v>42393.708343333295</v>
      </c>
      <c r="GF22" s="20" t="str">
        <f ca="1">IF(GE22&lt;'Time Breakdown'!$A$9,"",IF(VLOOKUP(GE22,'Time Breakdown'!$A$9:$E$655,2,1)=VLOOKUP(GE21,'Time Breakdown'!$A$9:$E$655,2,1)," ",VLOOKUP(GE22,'Time Breakdown'!$A$9:$E$655,2,1)))</f>
        <v xml:space="preserve"> </v>
      </c>
      <c r="GG22" s="21"/>
      <c r="GH22" s="76">
        <f t="shared" ca="1" si="60"/>
        <v>42394.708343333295</v>
      </c>
      <c r="GI22" s="20" t="str">
        <f ca="1">IF(GH22&lt;'Time Breakdown'!$A$9,"",IF(VLOOKUP(GH22,'Time Breakdown'!$A$9:$E$655,2,1)=VLOOKUP(GH21,'Time Breakdown'!$A$9:$E$655,2,1)," ",VLOOKUP(GH22,'Time Breakdown'!$A$9:$E$655,2,1)))</f>
        <v xml:space="preserve"> </v>
      </c>
      <c r="GJ22" s="21"/>
      <c r="GK22" s="76">
        <f t="shared" ca="1" si="61"/>
        <v>42395.708343333295</v>
      </c>
      <c r="GL22" s="20" t="str">
        <f ca="1">IF(GK22&lt;'Time Breakdown'!$A$9,"",IF(VLOOKUP(GK22,'Time Breakdown'!$A$9:$E$655,2,1)=VLOOKUP(GK21,'Time Breakdown'!$A$9:$E$655,2,1)," ",VLOOKUP(GK22,'Time Breakdown'!$A$9:$E$655,2,1)))</f>
        <v xml:space="preserve"> </v>
      </c>
      <c r="GM22" s="21"/>
      <c r="GN22" s="76">
        <f t="shared" ca="1" si="62"/>
        <v>42396.708343333295</v>
      </c>
      <c r="GO22" s="20" t="str">
        <f ca="1">IF(GN22&lt;'Time Breakdown'!$A$9,"",IF(VLOOKUP(GN22,'Time Breakdown'!$A$9:$E$655,2,1)=VLOOKUP(GN21,'Time Breakdown'!$A$9:$E$655,2,1)," ",VLOOKUP(GN22,'Time Breakdown'!$A$9:$E$655,2,1)))</f>
        <v xml:space="preserve"> </v>
      </c>
      <c r="GP22" s="21"/>
      <c r="GQ22" s="76">
        <f t="shared" ca="1" si="63"/>
        <v>42397.708343333295</v>
      </c>
      <c r="GR22" s="20" t="str">
        <f ca="1">IF(GQ22&lt;'Time Breakdown'!$A$9,"",IF(VLOOKUP(GQ22,'Time Breakdown'!$A$9:$E$655,2,1)=VLOOKUP(GQ21,'Time Breakdown'!$A$9:$E$655,2,1)," ",VLOOKUP(GQ22,'Time Breakdown'!$A$9:$E$655,2,1)))</f>
        <v xml:space="preserve"> </v>
      </c>
      <c r="GS22" s="21"/>
      <c r="GT22" s="76">
        <f t="shared" ca="1" si="64"/>
        <v>42398.708343333295</v>
      </c>
      <c r="GU22" s="20" t="str">
        <f ca="1">IF(GT22&lt;'Time Breakdown'!$A$9,"",IF(VLOOKUP(GT22,'Time Breakdown'!$A$9:$E$655,2,1)=VLOOKUP(GT21,'Time Breakdown'!$A$9:$E$655,2,1)," ",VLOOKUP(GT22,'Time Breakdown'!$A$9:$E$655,2,1)))</f>
        <v xml:space="preserve"> </v>
      </c>
      <c r="GV22" s="21"/>
      <c r="GW22" s="76">
        <f t="shared" ca="1" si="65"/>
        <v>42399.708343333295</v>
      </c>
      <c r="GX22" s="20" t="str">
        <f ca="1">IF(GW22&lt;'Time Breakdown'!$A$9,"",IF(VLOOKUP(GW22,'Time Breakdown'!$A$9:$E$655,2,1)=VLOOKUP(GW21,'Time Breakdown'!$A$9:$E$655,2,1)," ",VLOOKUP(GW22,'Time Breakdown'!$A$9:$E$655,2,1)))</f>
        <v xml:space="preserve"> </v>
      </c>
      <c r="GY22" s="21"/>
      <c r="GZ22" s="76">
        <f t="shared" ca="1" si="66"/>
        <v>42400.708343333295</v>
      </c>
      <c r="HA22" s="20" t="str">
        <f ca="1">IF(GZ22&lt;'Time Breakdown'!$A$9,"",IF(VLOOKUP(GZ22,'Time Breakdown'!$A$9:$E$655,2,1)=VLOOKUP(GZ21,'Time Breakdown'!$A$9:$E$655,2,1)," ",VLOOKUP(GZ22,'Time Breakdown'!$A$9:$E$655,2,1)))</f>
        <v xml:space="preserve"> </v>
      </c>
      <c r="HB22" s="21"/>
      <c r="HC22" s="76">
        <f t="shared" ca="1" si="67"/>
        <v>42401.708343333295</v>
      </c>
      <c r="HD22" s="20" t="str">
        <f ca="1">IF(HC22&lt;'Time Breakdown'!$A$9,"",IF(VLOOKUP(HC22,'Time Breakdown'!$A$9:$E$655,2,1)=VLOOKUP(HC21,'Time Breakdown'!$A$9:$E$655,2,1)," ",VLOOKUP(HC22,'Time Breakdown'!$A$9:$E$655,2,1)))</f>
        <v xml:space="preserve"> </v>
      </c>
      <c r="HE22" s="21"/>
      <c r="HF22" s="76">
        <f t="shared" ca="1" si="68"/>
        <v>42402.708343333295</v>
      </c>
      <c r="HG22" s="20" t="str">
        <f ca="1">IF(HF22&lt;'Time Breakdown'!$A$9,"",IF(VLOOKUP(HF22,'Time Breakdown'!$A$9:$E$655,2,1)=VLOOKUP(HF21,'Time Breakdown'!$A$9:$E$655,2,1)," ",VLOOKUP(HF22,'Time Breakdown'!$A$9:$E$655,2,1)))</f>
        <v xml:space="preserve"> </v>
      </c>
      <c r="HH22" s="21"/>
      <c r="HI22" s="76">
        <f t="shared" ca="1" si="69"/>
        <v>42403.708343333295</v>
      </c>
      <c r="HJ22" s="20" t="str">
        <f ca="1">IF(HI22&lt;'Time Breakdown'!$A$9,"",IF(VLOOKUP(HI22,'Time Breakdown'!$A$9:$E$655,2,1)=VLOOKUP(HI21,'Time Breakdown'!$A$9:$E$655,2,1)," ",VLOOKUP(HI22,'Time Breakdown'!$A$9:$E$655,2,1)))</f>
        <v xml:space="preserve"> </v>
      </c>
      <c r="HK22" s="21"/>
      <c r="HL22" s="76">
        <f t="shared" ca="1" si="70"/>
        <v>42404.708343333295</v>
      </c>
      <c r="HM22" s="20" t="str">
        <f ca="1">IF(HL22&lt;'Time Breakdown'!$A$9,"",IF(VLOOKUP(HL22,'Time Breakdown'!$A$9:$E$655,2,1)=VLOOKUP(HL21,'Time Breakdown'!$A$9:$E$655,2,1)," ",VLOOKUP(HL22,'Time Breakdown'!$A$9:$E$655,2,1)))</f>
        <v xml:space="preserve"> </v>
      </c>
      <c r="HN22" s="21"/>
      <c r="HO22" s="76">
        <f t="shared" ca="1" si="71"/>
        <v>42405.708343333295</v>
      </c>
      <c r="HP22" s="20" t="str">
        <f ca="1">IF(HO22&lt;'Time Breakdown'!$A$9,"",IF(VLOOKUP(HO22,'Time Breakdown'!$A$9:$E$655,2,1)=VLOOKUP(HO21,'Time Breakdown'!$A$9:$E$655,2,1)," ",VLOOKUP(HO22,'Time Breakdown'!$A$9:$E$655,2,1)))</f>
        <v xml:space="preserve"> </v>
      </c>
      <c r="HQ22" s="21"/>
      <c r="HR22" s="76">
        <f t="shared" ca="1" si="72"/>
        <v>42406.708343333295</v>
      </c>
      <c r="HS22" s="20" t="str">
        <f ca="1">IF(HR22&lt;'Time Breakdown'!$A$9,"",IF(VLOOKUP(HR22,'Time Breakdown'!$A$9:$E$655,2,1)=VLOOKUP(HR21,'Time Breakdown'!$A$9:$E$655,2,1)," ",VLOOKUP(HR22,'Time Breakdown'!$A$9:$E$655,2,1)))</f>
        <v xml:space="preserve"> </v>
      </c>
      <c r="HT22" s="21"/>
      <c r="HU22" s="76">
        <f t="shared" ca="1" si="73"/>
        <v>42407.708343333295</v>
      </c>
      <c r="HV22" s="20" t="str">
        <f ca="1">IF(HU22&lt;'Time Breakdown'!$A$9,"",IF(VLOOKUP(HU22,'Time Breakdown'!$A$9:$E$655,2,1)=VLOOKUP(HU21,'Time Breakdown'!$A$9:$E$655,2,1)," ",VLOOKUP(HU22,'Time Breakdown'!$A$9:$E$655,2,1)))</f>
        <v xml:space="preserve"> </v>
      </c>
      <c r="HW22" s="21"/>
      <c r="HX22" s="76">
        <f t="shared" ca="1" si="74"/>
        <v>42408.708343333295</v>
      </c>
      <c r="HY22" s="20" t="str">
        <f ca="1">IF(HX22&lt;'Time Breakdown'!$A$9,"",IF(VLOOKUP(HX22,'Time Breakdown'!$A$9:$E$655,2,1)=VLOOKUP(HX21,'Time Breakdown'!$A$9:$E$655,2,1)," ",VLOOKUP(HX22,'Time Breakdown'!$A$9:$E$655,2,1)))</f>
        <v xml:space="preserve"> </v>
      </c>
      <c r="HZ22" s="21"/>
      <c r="IA22" s="76">
        <f t="shared" ca="1" si="75"/>
        <v>42409.708343333295</v>
      </c>
      <c r="IB22" s="20" t="str">
        <f ca="1">IF(IA22&lt;'Time Breakdown'!$A$9,"",IF(VLOOKUP(IA22,'Time Breakdown'!$A$9:$E$655,2,1)=VLOOKUP(IA21,'Time Breakdown'!$A$9:$E$655,2,1)," ",VLOOKUP(IA22,'Time Breakdown'!$A$9:$E$655,2,1)))</f>
        <v xml:space="preserve"> </v>
      </c>
      <c r="IC22" s="21"/>
      <c r="ID22" s="76">
        <f t="shared" ca="1" si="76"/>
        <v>42410.708343333295</v>
      </c>
      <c r="IE22" s="20" t="str">
        <f ca="1">IF(ID22&lt;'Time Breakdown'!$A$9,"",IF(VLOOKUP(ID22,'Time Breakdown'!$A$9:$E$655,2,1)=VLOOKUP(ID21,'Time Breakdown'!$A$9:$E$655,2,1)," ",VLOOKUP(ID22,'Time Breakdown'!$A$9:$E$655,2,1)))</f>
        <v xml:space="preserve"> </v>
      </c>
      <c r="IF22" s="21"/>
      <c r="IG22" s="76">
        <f t="shared" ca="1" si="77"/>
        <v>42411.708343333295</v>
      </c>
      <c r="IH22" s="20" t="str">
        <f ca="1">IF(IG22&lt;'Time Breakdown'!$A$9,"",IF(VLOOKUP(IG22,'Time Breakdown'!$A$9:$E$655,2,1)=VLOOKUP(IG21,'Time Breakdown'!$A$9:$E$655,2,1)," ",VLOOKUP(IG22,'Time Breakdown'!$A$9:$E$655,2,1)))</f>
        <v xml:space="preserve"> </v>
      </c>
      <c r="II22" s="21"/>
      <c r="IJ22" s="76">
        <f t="shared" ca="1" si="78"/>
        <v>42412.708343333295</v>
      </c>
      <c r="IK22" s="20" t="str">
        <f ca="1">IF(IJ22&lt;'Time Breakdown'!$A$9,"",IF(VLOOKUP(IJ22,'Time Breakdown'!$A$9:$E$655,2,1)=VLOOKUP(IJ21,'Time Breakdown'!$A$9:$E$655,2,1)," ",VLOOKUP(IJ22,'Time Breakdown'!$A$9:$E$655,2,1)))</f>
        <v xml:space="preserve"> </v>
      </c>
      <c r="IL22" s="21"/>
      <c r="IM22" s="76">
        <f t="shared" ca="1" si="79"/>
        <v>42413.708343333295</v>
      </c>
      <c r="IN22" s="20" t="str">
        <f ca="1">IF(IM22&lt;'Time Breakdown'!$A$9,"",IF(VLOOKUP(IM22,'Time Breakdown'!$A$9:$E$655,2,1)=VLOOKUP(IM21,'Time Breakdown'!$A$9:$E$655,2,1)," ",VLOOKUP(IM22,'Time Breakdown'!$A$9:$E$655,2,1)))</f>
        <v xml:space="preserve"> </v>
      </c>
      <c r="IO22" s="21"/>
      <c r="IP22" s="76">
        <f t="shared" ca="1" si="80"/>
        <v>42414.708343333295</v>
      </c>
      <c r="IQ22" s="20" t="str">
        <f ca="1">IF(IP22&lt;'Time Breakdown'!$A$9,"",IF(VLOOKUP(IP22,'Time Breakdown'!$A$9:$E$655,2,1)=VLOOKUP(IP21,'Time Breakdown'!$A$9:$E$655,2,1)," ",VLOOKUP(IP22,'Time Breakdown'!$A$9:$E$655,2,1)))</f>
        <v xml:space="preserve"> </v>
      </c>
      <c r="IR22" s="21"/>
      <c r="IS22" s="76">
        <f t="shared" ca="1" si="81"/>
        <v>42415.708343333295</v>
      </c>
      <c r="IT22" s="20" t="str">
        <f ca="1">IF(IS22&lt;'Time Breakdown'!$A$9,"",IF(VLOOKUP(IS22,'Time Breakdown'!$A$9:$E$655,2,1)=VLOOKUP(IS21,'Time Breakdown'!$A$9:$E$655,2,1)," ",VLOOKUP(IS22,'Time Breakdown'!$A$9:$E$655,2,1)))</f>
        <v xml:space="preserve"> </v>
      </c>
      <c r="IU22" s="21"/>
    </row>
    <row r="23" spans="1:255" ht="15" customHeight="1">
      <c r="A23" s="76">
        <f t="shared" ca="1" si="82"/>
        <v>42331.75000999996</v>
      </c>
      <c r="B23" s="20" t="str">
        <f ca="1">IF(A23&lt;'Time Breakdown'!$A$9,"",IF(VLOOKUP(A23,'Time Breakdown'!$A$9:$E$655,2,1)=VLOOKUP(A22,'Time Breakdown'!$A$9:$E$655,2,1)," ",VLOOKUP(A23,'Time Breakdown'!$A$9:$E$655,2,1)))</f>
        <v xml:space="preserve"> </v>
      </c>
      <c r="C23" s="21"/>
      <c r="D23" s="76">
        <f t="shared" ca="1" si="83"/>
        <v>42332.75000999996</v>
      </c>
      <c r="E23" s="20" t="str">
        <f ca="1">IF(D23&lt;'Time Breakdown'!$A$9,"",IF(VLOOKUP(D23,'Time Breakdown'!$A$9:$E$655,2,1)=VLOOKUP(D22,'Time Breakdown'!$A$9:$E$655,2,1)," ",VLOOKUP(D23,'Time Breakdown'!$A$9:$E$655,2,1)))</f>
        <v xml:space="preserve"> </v>
      </c>
      <c r="F23" s="21"/>
      <c r="G23" s="76">
        <f t="shared" ca="1" si="84"/>
        <v>42333.75000999996</v>
      </c>
      <c r="H23" s="20" t="str">
        <f ca="1">IF(G23&lt;'Time Breakdown'!$A$9,"",IF(VLOOKUP(G23,'Time Breakdown'!$A$9:$E$655,2,1)=VLOOKUP(G22,'Time Breakdown'!$A$9:$E$655,2,1)," ",VLOOKUP(G23,'Time Breakdown'!$A$9:$E$655,2,1)))</f>
        <v xml:space="preserve"> </v>
      </c>
      <c r="I23" s="21"/>
      <c r="J23" s="76">
        <f t="shared" ca="1" si="0"/>
        <v>42334.75000999996</v>
      </c>
      <c r="K23" s="20" t="str">
        <f ca="1">IF(J23&lt;'Time Breakdown'!$A$9,"",IF(VLOOKUP(J23,'Time Breakdown'!$A$9:$E$655,2,1)=VLOOKUP(J22,'Time Breakdown'!$A$9:$E$655,2,1)," ",VLOOKUP(J23,'Time Breakdown'!$A$9:$E$655,2,1)))</f>
        <v xml:space="preserve"> </v>
      </c>
      <c r="L23" s="21"/>
      <c r="M23" s="76">
        <f t="shared" ca="1" si="1"/>
        <v>42335.75000999996</v>
      </c>
      <c r="N23" s="20" t="str">
        <f ca="1">IF(M23&lt;'Time Breakdown'!$A$9,"",IF(VLOOKUP(M23,'Time Breakdown'!$A$9:$E$655,2,1)=VLOOKUP(M22,'Time Breakdown'!$A$9:$E$655,2,1)," ",VLOOKUP(M23,'Time Breakdown'!$A$9:$E$655,2,1)))</f>
        <v xml:space="preserve"> </v>
      </c>
      <c r="O23" s="21"/>
      <c r="P23" s="76">
        <f t="shared" ca="1" si="2"/>
        <v>42336.75000999996</v>
      </c>
      <c r="Q23" s="446" t="str">
        <f ca="1">IF(P23&lt;'Time Breakdown'!$A$9,"",IF(VLOOKUP(P23,'Time Breakdown'!$A$9:$E$655,2,1)=VLOOKUP(P22,'Time Breakdown'!$A$9:$E$655,2,1)," ",VLOOKUP(P23,'Time Breakdown'!$A$9:$E$655,2,1)))</f>
        <v xml:space="preserve"> </v>
      </c>
      <c r="R23" s="388"/>
      <c r="S23" s="76">
        <f t="shared" ca="1" si="3"/>
        <v>42337.75000999996</v>
      </c>
      <c r="T23" s="20" t="str">
        <f ca="1">IF(S23&lt;'Time Breakdown'!$A$9,"",IF(VLOOKUP(S23,'Time Breakdown'!$A$9:$E$655,2,1)=VLOOKUP(S22,'Time Breakdown'!$A$9:$E$655,2,1)," ",VLOOKUP(S23,'Time Breakdown'!$A$9:$E$655,2,1)))</f>
        <v xml:space="preserve"> </v>
      </c>
      <c r="U23" s="21"/>
      <c r="V23" s="76">
        <f t="shared" ca="1" si="4"/>
        <v>42338.75000999996</v>
      </c>
      <c r="W23" s="20" t="str">
        <f ca="1">IF(V23&lt;'Time Breakdown'!$A$9,"",IF(VLOOKUP(V23,'Time Breakdown'!$A$9:$E$655,2,1)=VLOOKUP(V22,'Time Breakdown'!$A$9:$E$655,2,1)," ",VLOOKUP(V23,'Time Breakdown'!$A$9:$E$655,2,1)))</f>
        <v xml:space="preserve"> </v>
      </c>
      <c r="X23" s="21"/>
      <c r="Y23" s="76">
        <f t="shared" ca="1" si="5"/>
        <v>42339.75000999996</v>
      </c>
      <c r="Z23" s="20" t="str">
        <f ca="1">IF(Y23&lt;'Time Breakdown'!$A$9,"",IF(VLOOKUP(Y23,'Time Breakdown'!$A$9:$E$655,2,1)=VLOOKUP(Y22,'Time Breakdown'!$A$9:$E$655,2,1)," ",VLOOKUP(Y23,'Time Breakdown'!$A$9:$E$655,2,1)))</f>
        <v xml:space="preserve"> </v>
      </c>
      <c r="AA23" s="21"/>
      <c r="AB23" s="76">
        <f t="shared" ca="1" si="6"/>
        <v>42340.75000999996</v>
      </c>
      <c r="AC23" s="20" t="str">
        <f ca="1">IF(AB23&lt;'Time Breakdown'!$A$9,"",IF(VLOOKUP(AB23,'Time Breakdown'!$A$9:$E$655,2,1)=VLOOKUP(AB22,'Time Breakdown'!$A$9:$E$655,2,1)," ",VLOOKUP(AB23,'Time Breakdown'!$A$9:$E$655,2,1)))</f>
        <v xml:space="preserve"> </v>
      </c>
      <c r="AD23" s="21"/>
      <c r="AE23" s="76">
        <f t="shared" ca="1" si="7"/>
        <v>42341.75000999996</v>
      </c>
      <c r="AF23" s="20" t="str">
        <f ca="1">IF(AE23&lt;'Time Breakdown'!$A$9,"",IF(VLOOKUP(AE23,'Time Breakdown'!$A$9:$E$655,2,1)=VLOOKUP(AE22,'Time Breakdown'!$A$9:$E$655,2,1)," ",VLOOKUP(AE23,'Time Breakdown'!$A$9:$E$655,2,1)))</f>
        <v xml:space="preserve"> </v>
      </c>
      <c r="AG23" s="21"/>
      <c r="AH23" s="76">
        <f t="shared" ca="1" si="8"/>
        <v>42342.75000999996</v>
      </c>
      <c r="AI23" s="20" t="str">
        <f ca="1">IF(AH23&lt;'Time Breakdown'!$A$9,"",IF(VLOOKUP(AH23,'Time Breakdown'!$A$9:$E$655,2,1)=VLOOKUP(AH22,'Time Breakdown'!$A$9:$E$655,2,1)," ",VLOOKUP(AH23,'Time Breakdown'!$A$9:$E$655,2,1)))</f>
        <v xml:space="preserve"> </v>
      </c>
      <c r="AJ23" s="21"/>
      <c r="AK23" s="76">
        <f t="shared" ca="1" si="9"/>
        <v>42343.75000999996</v>
      </c>
      <c r="AL23" s="20" t="str">
        <f ca="1">IF(AK23&lt;'Time Breakdown'!$A$9,"",IF(VLOOKUP(AK23,'Time Breakdown'!$A$9:$E$655,2,1)=VLOOKUP(AK22,'Time Breakdown'!$A$9:$E$655,2,1)," ",VLOOKUP(AK23,'Time Breakdown'!$A$9:$E$655,2,1)))</f>
        <v xml:space="preserve"> </v>
      </c>
      <c r="AM23" s="21"/>
      <c r="AN23" s="76">
        <f t="shared" ca="1" si="10"/>
        <v>42344.75000999996</v>
      </c>
      <c r="AO23" s="20" t="str">
        <f ca="1">IF(AN23&lt;'Time Breakdown'!$A$9,"",IF(VLOOKUP(AN23,'Time Breakdown'!$A$9:$E$655,2,1)=VLOOKUP(AN22,'Time Breakdown'!$A$9:$E$655,2,1)," ",VLOOKUP(AN23,'Time Breakdown'!$A$9:$E$655,2,1)))</f>
        <v xml:space="preserve"> </v>
      </c>
      <c r="AP23" s="21"/>
      <c r="AQ23" s="76">
        <f t="shared" ca="1" si="11"/>
        <v>42345.75000999996</v>
      </c>
      <c r="AR23" s="20" t="str">
        <f ca="1">IF(AQ23&lt;'Time Breakdown'!$A$9,"",IF(VLOOKUP(AQ23,'Time Breakdown'!$A$9:$E$655,2,1)=VLOOKUP(AQ22,'Time Breakdown'!$A$9:$E$655,2,1)," ",VLOOKUP(AQ23,'Time Breakdown'!$A$9:$E$655,2,1)))</f>
        <v xml:space="preserve"> </v>
      </c>
      <c r="AS23" s="21"/>
      <c r="AT23" s="76">
        <f t="shared" ca="1" si="12"/>
        <v>42346.75000999996</v>
      </c>
      <c r="AU23" s="20" t="str">
        <f ca="1">IF(AT23&lt;'Time Breakdown'!$A$9,"",IF(VLOOKUP(AT23,'Time Breakdown'!$A$9:$E$655,2,1)=VLOOKUP(AT22,'Time Breakdown'!$A$9:$E$655,2,1)," ",VLOOKUP(AT23,'Time Breakdown'!$A$9:$E$655,2,1)))</f>
        <v xml:space="preserve"> </v>
      </c>
      <c r="AV23" s="21"/>
      <c r="AW23" s="76">
        <f t="shared" ca="1" si="13"/>
        <v>42347.75000999996</v>
      </c>
      <c r="AX23" s="20" t="str">
        <f ca="1">IF(AW23&lt;'Time Breakdown'!$A$9,"",IF(VLOOKUP(AW23,'Time Breakdown'!$A$9:$E$655,2,1)=VLOOKUP(AW22,'Time Breakdown'!$A$9:$E$655,2,1)," ",VLOOKUP(AW23,'Time Breakdown'!$A$9:$E$655,2,1)))</f>
        <v xml:space="preserve"> </v>
      </c>
      <c r="AY23" s="21"/>
      <c r="AZ23" s="76">
        <f t="shared" ca="1" si="14"/>
        <v>42348.75000999996</v>
      </c>
      <c r="BA23" s="20" t="str">
        <f ca="1">IF(AZ23&lt;'Time Breakdown'!$A$9,"",IF(VLOOKUP(AZ23,'Time Breakdown'!$A$9:$E$655,2,1)=VLOOKUP(AZ22,'Time Breakdown'!$A$9:$E$655,2,1)," ",VLOOKUP(AZ23,'Time Breakdown'!$A$9:$E$655,2,1)))</f>
        <v xml:space="preserve"> </v>
      </c>
      <c r="BB23" s="21"/>
      <c r="BC23" s="76">
        <f t="shared" ca="1" si="15"/>
        <v>42349.75000999996</v>
      </c>
      <c r="BD23" s="20" t="str">
        <f ca="1">IF(BC23&lt;'Time Breakdown'!$A$9,"",IF(VLOOKUP(BC23,'Time Breakdown'!$A$9:$E$655,2,1)=VLOOKUP(BC22,'Time Breakdown'!$A$9:$E$655,2,1)," ",VLOOKUP(BC23,'Time Breakdown'!$A$9:$E$655,2,1)))</f>
        <v xml:space="preserve"> </v>
      </c>
      <c r="BE23" s="21"/>
      <c r="BF23" s="76">
        <f t="shared" ca="1" si="16"/>
        <v>42350.75000999996</v>
      </c>
      <c r="BG23" s="20" t="str">
        <f ca="1">IF(BF23&lt;'Time Breakdown'!$A$9,"",IF(VLOOKUP(BF23,'Time Breakdown'!$A$9:$E$655,2,1)=VLOOKUP(BF22,'Time Breakdown'!$A$9:$E$655,2,1)," ",VLOOKUP(BF23,'Time Breakdown'!$A$9:$E$655,2,1)))</f>
        <v xml:space="preserve"> </v>
      </c>
      <c r="BH23" s="21"/>
      <c r="BI23" s="76">
        <f t="shared" ca="1" si="17"/>
        <v>42351.75000999996</v>
      </c>
      <c r="BJ23" s="20" t="str">
        <f ca="1">IF(BI23&lt;'Time Breakdown'!$A$9,"",IF(VLOOKUP(BI23,'Time Breakdown'!$A$9:$E$655,2,1)=VLOOKUP(BI22,'Time Breakdown'!$A$9:$E$655,2,1)," ",VLOOKUP(BI23,'Time Breakdown'!$A$9:$E$655,2,1)))</f>
        <v xml:space="preserve"> </v>
      </c>
      <c r="BK23" s="21"/>
      <c r="BL23" s="76">
        <f t="shared" ca="1" si="18"/>
        <v>42352.75000999996</v>
      </c>
      <c r="BM23" s="20" t="str">
        <f ca="1">IF(BL23&lt;'Time Breakdown'!$A$9,"",IF(VLOOKUP(BL23,'Time Breakdown'!$A$9:$E$655,2,1)=VLOOKUP(BL22,'Time Breakdown'!$A$9:$E$655,2,1)," ",VLOOKUP(BL23,'Time Breakdown'!$A$9:$E$655,2,1)))</f>
        <v xml:space="preserve"> </v>
      </c>
      <c r="BN23" s="21"/>
      <c r="BO23" s="76">
        <f t="shared" ca="1" si="19"/>
        <v>42353.75000999996</v>
      </c>
      <c r="BP23" s="20" t="str">
        <f ca="1">IF(BO23&lt;'Time Breakdown'!$A$9,"",IF(VLOOKUP(BO23,'Time Breakdown'!$A$9:$E$655,2,1)=VLOOKUP(BO22,'Time Breakdown'!$A$9:$E$655,2,1)," ",VLOOKUP(BO23,'Time Breakdown'!$A$9:$E$655,2,1)))</f>
        <v xml:space="preserve"> </v>
      </c>
      <c r="BQ23" s="21"/>
      <c r="BR23" s="76">
        <f t="shared" ca="1" si="20"/>
        <v>42354.75000999996</v>
      </c>
      <c r="BS23" s="20" t="str">
        <f ca="1">IF(BR23&lt;'Time Breakdown'!$A$9,"",IF(VLOOKUP(BR23,'Time Breakdown'!$A$9:$E$655,2,1)=VLOOKUP(BR22,'Time Breakdown'!$A$9:$E$655,2,1)," ",VLOOKUP(BR23,'Time Breakdown'!$A$9:$E$655,2,1)))</f>
        <v xml:space="preserve"> </v>
      </c>
      <c r="BT23" s="21"/>
      <c r="BU23" s="76">
        <f t="shared" ca="1" si="21"/>
        <v>42355.75000999996</v>
      </c>
      <c r="BV23" s="20" t="str">
        <f ca="1">IF(BU23&lt;'Time Breakdown'!$A$9,"",IF(VLOOKUP(BU23,'Time Breakdown'!$A$9:$E$655,2,1)=VLOOKUP(BU22,'Time Breakdown'!$A$9:$E$655,2,1)," ",VLOOKUP(BU23,'Time Breakdown'!$A$9:$E$655,2,1)))</f>
        <v xml:space="preserve"> </v>
      </c>
      <c r="BW23" s="21"/>
      <c r="BX23" s="76">
        <f t="shared" ca="1" si="22"/>
        <v>42356.75000999996</v>
      </c>
      <c r="BY23" s="20" t="str">
        <f ca="1">IF(BX23&lt;'Time Breakdown'!$A$9,"",IF(VLOOKUP(BX23,'Time Breakdown'!$A$9:$E$655,2,1)=VLOOKUP(BX22,'Time Breakdown'!$A$9:$E$655,2,1)," ",VLOOKUP(BX23,'Time Breakdown'!$A$9:$E$655,2,1)))</f>
        <v xml:space="preserve"> </v>
      </c>
      <c r="BZ23" s="21"/>
      <c r="CA23" s="76">
        <f t="shared" ca="1" si="23"/>
        <v>42357.75000999996</v>
      </c>
      <c r="CB23" s="20" t="str">
        <f ca="1">IF(CA23&lt;'Time Breakdown'!$A$9,"",IF(VLOOKUP(CA23,'Time Breakdown'!$A$9:$E$655,2,1)=VLOOKUP(CA22,'Time Breakdown'!$A$9:$E$655,2,1)," ",VLOOKUP(CA23,'Time Breakdown'!$A$9:$E$655,2,1)))</f>
        <v xml:space="preserve"> </v>
      </c>
      <c r="CC23" s="21"/>
      <c r="CD23" s="76">
        <f t="shared" ca="1" si="24"/>
        <v>42358.75000999996</v>
      </c>
      <c r="CE23" s="20" t="str">
        <f ca="1">IF(CD23&lt;'Time Breakdown'!$A$9,"",IF(VLOOKUP(CD23,'Time Breakdown'!$A$9:$E$655,2,1)=VLOOKUP(CD22,'Time Breakdown'!$A$9:$E$655,2,1)," ",VLOOKUP(CD23,'Time Breakdown'!$A$9:$E$655,2,1)))</f>
        <v xml:space="preserve"> </v>
      </c>
      <c r="CF23" s="21"/>
      <c r="CG23" s="76">
        <f t="shared" ca="1" si="25"/>
        <v>42359.75000999996</v>
      </c>
      <c r="CH23" s="20" t="str">
        <f ca="1">IF(CG23&lt;'Time Breakdown'!$A$9,"",IF(VLOOKUP(CG23,'Time Breakdown'!$A$9:$E$655,2,1)=VLOOKUP(CG22,'Time Breakdown'!$A$9:$E$655,2,1)," ",VLOOKUP(CG23,'Time Breakdown'!$A$9:$E$655,2,1)))</f>
        <v xml:space="preserve"> </v>
      </c>
      <c r="CI23" s="21"/>
      <c r="CJ23" s="76">
        <f t="shared" ca="1" si="26"/>
        <v>42360.75000999996</v>
      </c>
      <c r="CK23" s="20" t="str">
        <f ca="1">IF(CJ23&lt;'Time Breakdown'!$A$9,"",IF(VLOOKUP(CJ23,'Time Breakdown'!$A$9:$E$655,2,1)=VLOOKUP(CJ22,'Time Breakdown'!$A$9:$E$655,2,1)," ",VLOOKUP(CJ23,'Time Breakdown'!$A$9:$E$655,2,1)))</f>
        <v xml:space="preserve"> </v>
      </c>
      <c r="CL23" s="21"/>
      <c r="CM23" s="76">
        <f t="shared" ca="1" si="27"/>
        <v>42361.75000999996</v>
      </c>
      <c r="CN23" s="20" t="str">
        <f ca="1">IF(CM23&lt;'Time Breakdown'!$A$9,"",IF(VLOOKUP(CM23,'Time Breakdown'!$A$9:$E$655,2,1)=VLOOKUP(CM22,'Time Breakdown'!$A$9:$E$655,2,1)," ",VLOOKUP(CM23,'Time Breakdown'!$A$9:$E$655,2,1)))</f>
        <v xml:space="preserve"> </v>
      </c>
      <c r="CO23" s="21"/>
      <c r="CP23" s="76">
        <f t="shared" ca="1" si="28"/>
        <v>42362.75000999996</v>
      </c>
      <c r="CQ23" s="20" t="str">
        <f ca="1">IF(CP23&lt;'Time Breakdown'!$A$9,"",IF(VLOOKUP(CP23,'Time Breakdown'!$A$9:$E$655,2,1)=VLOOKUP(CP22,'Time Breakdown'!$A$9:$E$655,2,1)," ",VLOOKUP(CP23,'Time Breakdown'!$A$9:$E$655,2,1)))</f>
        <v xml:space="preserve"> </v>
      </c>
      <c r="CR23" s="21"/>
      <c r="CS23" s="76">
        <f t="shared" ca="1" si="29"/>
        <v>42363.75000999996</v>
      </c>
      <c r="CT23" s="20" t="str">
        <f ca="1">IF(CS23&lt;'Time Breakdown'!$A$9,"",IF(VLOOKUP(CS23,'Time Breakdown'!$A$9:$E$655,2,1)=VLOOKUP(CS22,'Time Breakdown'!$A$9:$E$655,2,1)," ",VLOOKUP(CS23,'Time Breakdown'!$A$9:$E$655,2,1)))</f>
        <v xml:space="preserve"> </v>
      </c>
      <c r="CU23" s="21"/>
      <c r="CV23" s="76">
        <f t="shared" ca="1" si="30"/>
        <v>42364.75000999996</v>
      </c>
      <c r="CW23" s="20" t="str">
        <f ca="1">IF(CV23&lt;'Time Breakdown'!$A$9,"",IF(VLOOKUP(CV23,'Time Breakdown'!$A$9:$E$655,2,1)=VLOOKUP(CV22,'Time Breakdown'!$A$9:$E$655,2,1)," ",VLOOKUP(CV23,'Time Breakdown'!$A$9:$E$655,2,1)))</f>
        <v xml:space="preserve"> </v>
      </c>
      <c r="CX23" s="21"/>
      <c r="CY23" s="76">
        <f t="shared" ca="1" si="31"/>
        <v>42365.75000999996</v>
      </c>
      <c r="CZ23" s="20" t="str">
        <f ca="1">IF(CY23&lt;'Time Breakdown'!$A$9,"",IF(VLOOKUP(CY23,'Time Breakdown'!$A$9:$E$655,2,1)=VLOOKUP(CY22,'Time Breakdown'!$A$9:$E$655,2,1)," ",VLOOKUP(CY23,'Time Breakdown'!$A$9:$E$655,2,1)))</f>
        <v xml:space="preserve"> </v>
      </c>
      <c r="DA23" s="21"/>
      <c r="DB23" s="76">
        <f t="shared" ca="1" si="32"/>
        <v>42366.75000999996</v>
      </c>
      <c r="DC23" s="20" t="str">
        <f ca="1">IF(DB23&lt;'Time Breakdown'!$A$9,"",IF(VLOOKUP(DB23,'Time Breakdown'!$A$9:$E$655,2,1)=VLOOKUP(DB22,'Time Breakdown'!$A$9:$E$655,2,1)," ",VLOOKUP(DB23,'Time Breakdown'!$A$9:$E$655,2,1)))</f>
        <v xml:space="preserve"> </v>
      </c>
      <c r="DD23" s="21"/>
      <c r="DE23" s="76">
        <f t="shared" ca="1" si="33"/>
        <v>42367.75000999996</v>
      </c>
      <c r="DF23" s="20" t="str">
        <f ca="1">IF(DE23&lt;'Time Breakdown'!$A$9,"",IF(VLOOKUP(DE23,'Time Breakdown'!$A$9:$E$655,2,1)=VLOOKUP(DE22,'Time Breakdown'!$A$9:$E$655,2,1)," ",VLOOKUP(DE23,'Time Breakdown'!$A$9:$E$655,2,1)))</f>
        <v xml:space="preserve"> </v>
      </c>
      <c r="DG23" s="21"/>
      <c r="DH23" s="76">
        <f t="shared" ca="1" si="34"/>
        <v>42368.75000999996</v>
      </c>
      <c r="DI23" s="20" t="str">
        <f ca="1">IF(DH23&lt;'Time Breakdown'!$A$9,"",IF(VLOOKUP(DH23,'Time Breakdown'!$A$9:$E$655,2,1)=VLOOKUP(DH22,'Time Breakdown'!$A$9:$E$655,2,1)," ",VLOOKUP(DH23,'Time Breakdown'!$A$9:$E$655,2,1)))</f>
        <v xml:space="preserve"> </v>
      </c>
      <c r="DJ23" s="21"/>
      <c r="DK23" s="76">
        <f t="shared" ca="1" si="35"/>
        <v>42369.75000999996</v>
      </c>
      <c r="DL23" s="20" t="str">
        <f ca="1">IF(DK23&lt;'Time Breakdown'!$A$9,"",IF(VLOOKUP(DK23,'Time Breakdown'!$A$9:$E$655,2,1)=VLOOKUP(DK22,'Time Breakdown'!$A$9:$E$655,2,1)," ",VLOOKUP(DK23,'Time Breakdown'!$A$9:$E$655,2,1)))</f>
        <v xml:space="preserve"> </v>
      </c>
      <c r="DM23" s="21"/>
      <c r="DN23" s="76">
        <f t="shared" ca="1" si="36"/>
        <v>42370.75000999996</v>
      </c>
      <c r="DO23" s="20" t="str">
        <f ca="1">IF(DN23&lt;'Time Breakdown'!$A$9,"",IF(VLOOKUP(DN23,'Time Breakdown'!$A$9:$E$655,2,1)=VLOOKUP(DN22,'Time Breakdown'!$A$9:$E$655,2,1)," ",VLOOKUP(DN23,'Time Breakdown'!$A$9:$E$655,2,1)))</f>
        <v xml:space="preserve"> </v>
      </c>
      <c r="DP23" s="21"/>
      <c r="DQ23" s="76">
        <f t="shared" ca="1" si="37"/>
        <v>42371.75000999996</v>
      </c>
      <c r="DR23" s="20" t="str">
        <f ca="1">IF(DQ23&lt;'Time Breakdown'!$A$9,"",IF(VLOOKUP(DQ23,'Time Breakdown'!$A$9:$E$655,2,1)=VLOOKUP(DQ22,'Time Breakdown'!$A$9:$E$655,2,1)," ",VLOOKUP(DQ23,'Time Breakdown'!$A$9:$E$655,2,1)))</f>
        <v xml:space="preserve"> </v>
      </c>
      <c r="DS23" s="21"/>
      <c r="DT23" s="76">
        <f t="shared" ca="1" si="38"/>
        <v>42372.75000999996</v>
      </c>
      <c r="DU23" s="20" t="str">
        <f ca="1">IF(DT23&lt;'Time Breakdown'!$A$9,"",IF(VLOOKUP(DT23,'Time Breakdown'!$A$9:$E$655,2,1)=VLOOKUP(DT22,'Time Breakdown'!$A$9:$E$655,2,1)," ",VLOOKUP(DT23,'Time Breakdown'!$A$9:$E$655,2,1)))</f>
        <v xml:space="preserve"> </v>
      </c>
      <c r="DV23" s="21"/>
      <c r="DW23" s="76">
        <f t="shared" ca="1" si="39"/>
        <v>42373.75000999996</v>
      </c>
      <c r="DX23" s="20" t="str">
        <f ca="1">IF(DW23&lt;'Time Breakdown'!$A$9,"",IF(VLOOKUP(DW23,'Time Breakdown'!$A$9:$E$655,2,1)=VLOOKUP(DW22,'Time Breakdown'!$A$9:$E$655,2,1)," ",VLOOKUP(DW23,'Time Breakdown'!$A$9:$E$655,2,1)))</f>
        <v xml:space="preserve"> </v>
      </c>
      <c r="DY23" s="21"/>
      <c r="DZ23" s="76">
        <f t="shared" ca="1" si="40"/>
        <v>42374.75000999996</v>
      </c>
      <c r="EA23" s="20" t="str">
        <f ca="1">IF(DZ23&lt;'Time Breakdown'!$A$9,"",IF(VLOOKUP(DZ23,'Time Breakdown'!$A$9:$E$655,2,1)=VLOOKUP(DZ22,'Time Breakdown'!$A$9:$E$655,2,1)," ",VLOOKUP(DZ23,'Time Breakdown'!$A$9:$E$655,2,1)))</f>
        <v xml:space="preserve"> </v>
      </c>
      <c r="EB23" s="21"/>
      <c r="EC23" s="76">
        <f t="shared" ca="1" si="41"/>
        <v>42375.75000999996</v>
      </c>
      <c r="ED23" s="20" t="str">
        <f ca="1">IF(EC23&lt;'Time Breakdown'!$A$9,"",IF(VLOOKUP(EC23,'Time Breakdown'!$A$9:$E$655,2,1)=VLOOKUP(EC22,'Time Breakdown'!$A$9:$E$655,2,1)," ",VLOOKUP(EC23,'Time Breakdown'!$A$9:$E$655,2,1)))</f>
        <v xml:space="preserve"> </v>
      </c>
      <c r="EE23" s="21"/>
      <c r="EF23" s="76">
        <f t="shared" ca="1" si="42"/>
        <v>42376.75000999996</v>
      </c>
      <c r="EG23" s="20" t="str">
        <f ca="1">IF(EF23&lt;'Time Breakdown'!$A$9,"",IF(VLOOKUP(EF23,'Time Breakdown'!$A$9:$E$655,2,1)=VLOOKUP(EF22,'Time Breakdown'!$A$9:$E$655,2,1)," ",VLOOKUP(EF23,'Time Breakdown'!$A$9:$E$655,2,1)))</f>
        <v xml:space="preserve"> </v>
      </c>
      <c r="EH23" s="21"/>
      <c r="EI23" s="76">
        <f t="shared" ca="1" si="43"/>
        <v>42377.75000999996</v>
      </c>
      <c r="EJ23" s="20" t="str">
        <f ca="1">IF(EI23&lt;'Time Breakdown'!$A$9,"",IF(VLOOKUP(EI23,'Time Breakdown'!$A$9:$E$655,2,1)=VLOOKUP(EI22,'Time Breakdown'!$A$9:$E$655,2,1)," ",VLOOKUP(EI23,'Time Breakdown'!$A$9:$E$655,2,1)))</f>
        <v xml:space="preserve"> </v>
      </c>
      <c r="EK23" s="21"/>
      <c r="EL23" s="76">
        <f t="shared" ca="1" si="44"/>
        <v>42378.75000999996</v>
      </c>
      <c r="EM23" s="20" t="str">
        <f ca="1">IF(EL23&lt;'Time Breakdown'!$A$9,"",IF(VLOOKUP(EL23,'Time Breakdown'!$A$9:$E$655,2,1)=VLOOKUP(EL22,'Time Breakdown'!$A$9:$E$655,2,1)," ",VLOOKUP(EL23,'Time Breakdown'!$A$9:$E$655,2,1)))</f>
        <v xml:space="preserve"> </v>
      </c>
      <c r="EN23" s="21"/>
      <c r="EO23" s="76">
        <f t="shared" ca="1" si="45"/>
        <v>42379.75000999996</v>
      </c>
      <c r="EP23" s="20" t="str">
        <f ca="1">IF(EO23&lt;'Time Breakdown'!$A$9,"",IF(VLOOKUP(EO23,'Time Breakdown'!$A$9:$E$655,2,1)=VLOOKUP(EO22,'Time Breakdown'!$A$9:$E$655,2,1)," ",VLOOKUP(EO23,'Time Breakdown'!$A$9:$E$655,2,1)))</f>
        <v xml:space="preserve"> </v>
      </c>
      <c r="EQ23" s="21"/>
      <c r="ER23" s="76">
        <f t="shared" ca="1" si="46"/>
        <v>42380.75000999996</v>
      </c>
      <c r="ES23" s="20" t="str">
        <f ca="1">IF(ER23&lt;'Time Breakdown'!$A$9,"",IF(VLOOKUP(ER23,'Time Breakdown'!$A$9:$E$655,2,1)=VLOOKUP(ER22,'Time Breakdown'!$A$9:$E$655,2,1)," ",VLOOKUP(ER23,'Time Breakdown'!$A$9:$E$655,2,1)))</f>
        <v xml:space="preserve"> </v>
      </c>
      <c r="ET23" s="21"/>
      <c r="EU23" s="76">
        <f t="shared" ca="1" si="47"/>
        <v>42381.75000999996</v>
      </c>
      <c r="EV23" s="20" t="str">
        <f ca="1">IF(EU23&lt;'Time Breakdown'!$A$9,"",IF(VLOOKUP(EU23,'Time Breakdown'!$A$9:$E$655,2,1)=VLOOKUP(EU22,'Time Breakdown'!$A$9:$E$655,2,1)," ",VLOOKUP(EU23,'Time Breakdown'!$A$9:$E$655,2,1)))</f>
        <v xml:space="preserve"> </v>
      </c>
      <c r="EW23" s="21"/>
      <c r="EX23" s="76">
        <f t="shared" ca="1" si="48"/>
        <v>42382.75000999996</v>
      </c>
      <c r="EY23" s="20" t="str">
        <f ca="1">IF(EX23&lt;'Time Breakdown'!$A$9,"",IF(VLOOKUP(EX23,'Time Breakdown'!$A$9:$E$655,2,1)=VLOOKUP(EX22,'Time Breakdown'!$A$9:$E$655,2,1)," ",VLOOKUP(EX23,'Time Breakdown'!$A$9:$E$655,2,1)))</f>
        <v xml:space="preserve"> </v>
      </c>
      <c r="EZ23" s="21"/>
      <c r="FA23" s="76">
        <f t="shared" ca="1" si="49"/>
        <v>42383.75000999996</v>
      </c>
      <c r="FB23" s="20" t="str">
        <f ca="1">IF(FA23&lt;'Time Breakdown'!$A$9,"",IF(VLOOKUP(FA23,'Time Breakdown'!$A$9:$E$655,2,1)=VLOOKUP(FA22,'Time Breakdown'!$A$9:$E$655,2,1)," ",VLOOKUP(FA23,'Time Breakdown'!$A$9:$E$655,2,1)))</f>
        <v xml:space="preserve"> </v>
      </c>
      <c r="FC23" s="21"/>
      <c r="FD23" s="76">
        <f t="shared" ca="1" si="50"/>
        <v>42384.75000999996</v>
      </c>
      <c r="FE23" s="20" t="str">
        <f ca="1">IF(FD23&lt;'Time Breakdown'!$A$9,"",IF(VLOOKUP(FD23,'Time Breakdown'!$A$9:$E$655,2,1)=VLOOKUP(FD22,'Time Breakdown'!$A$9:$E$655,2,1)," ",VLOOKUP(FD23,'Time Breakdown'!$A$9:$E$655,2,1)))</f>
        <v xml:space="preserve"> </v>
      </c>
      <c r="FF23" s="21"/>
      <c r="FG23" s="76">
        <f t="shared" ca="1" si="51"/>
        <v>42385.75000999996</v>
      </c>
      <c r="FH23" s="20" t="str">
        <f ca="1">IF(FG23&lt;'Time Breakdown'!$A$9,"",IF(VLOOKUP(FG23,'Time Breakdown'!$A$9:$E$655,2,1)=VLOOKUP(FG22,'Time Breakdown'!$A$9:$E$655,2,1)," ",VLOOKUP(FG23,'Time Breakdown'!$A$9:$E$655,2,1)))</f>
        <v xml:space="preserve"> </v>
      </c>
      <c r="FI23" s="21"/>
      <c r="FJ23" s="76">
        <f t="shared" ca="1" si="52"/>
        <v>42386.75000999996</v>
      </c>
      <c r="FK23" s="20" t="str">
        <f ca="1">IF(FJ23&lt;'Time Breakdown'!$A$9,"",IF(VLOOKUP(FJ23,'Time Breakdown'!$A$9:$E$655,2,1)=VLOOKUP(FJ22,'Time Breakdown'!$A$9:$E$655,2,1)," ",VLOOKUP(FJ23,'Time Breakdown'!$A$9:$E$655,2,1)))</f>
        <v xml:space="preserve"> </v>
      </c>
      <c r="FL23" s="21"/>
      <c r="FM23" s="76">
        <f t="shared" ca="1" si="53"/>
        <v>42387.75000999996</v>
      </c>
      <c r="FN23" s="20" t="str">
        <f ca="1">IF(FM23&lt;'Time Breakdown'!$A$9,"",IF(VLOOKUP(FM23,'Time Breakdown'!$A$9:$E$655,2,1)=VLOOKUP(FM22,'Time Breakdown'!$A$9:$E$655,2,1)," ",VLOOKUP(FM23,'Time Breakdown'!$A$9:$E$655,2,1)))</f>
        <v xml:space="preserve"> </v>
      </c>
      <c r="FO23" s="21"/>
      <c r="FP23" s="76">
        <f t="shared" ca="1" si="54"/>
        <v>42388.75000999996</v>
      </c>
      <c r="FQ23" s="20" t="str">
        <f ca="1">IF(FP23&lt;'Time Breakdown'!$A$9,"",IF(VLOOKUP(FP23,'Time Breakdown'!$A$9:$E$655,2,1)=VLOOKUP(FP22,'Time Breakdown'!$A$9:$E$655,2,1)," ",VLOOKUP(FP23,'Time Breakdown'!$A$9:$E$655,2,1)))</f>
        <v xml:space="preserve"> </v>
      </c>
      <c r="FR23" s="21"/>
      <c r="FS23" s="76">
        <f t="shared" ca="1" si="55"/>
        <v>42389.75000999996</v>
      </c>
      <c r="FT23" s="20" t="str">
        <f ca="1">IF(FS23&lt;'Time Breakdown'!$A$9,"",IF(VLOOKUP(FS23,'Time Breakdown'!$A$9:$E$655,2,1)=VLOOKUP(FS22,'Time Breakdown'!$A$9:$E$655,2,1)," ",VLOOKUP(FS23,'Time Breakdown'!$A$9:$E$655,2,1)))</f>
        <v xml:space="preserve"> </v>
      </c>
      <c r="FU23" s="21"/>
      <c r="FV23" s="76">
        <f t="shared" ca="1" si="56"/>
        <v>42390.75000999996</v>
      </c>
      <c r="FW23" s="20" t="str">
        <f ca="1">IF(FV23&lt;'Time Breakdown'!$A$9,"",IF(VLOOKUP(FV23,'Time Breakdown'!$A$9:$E$655,2,1)=VLOOKUP(FV22,'Time Breakdown'!$A$9:$E$655,2,1)," ",VLOOKUP(FV23,'Time Breakdown'!$A$9:$E$655,2,1)))</f>
        <v xml:space="preserve"> </v>
      </c>
      <c r="FX23" s="21"/>
      <c r="FY23" s="76">
        <f t="shared" ca="1" si="57"/>
        <v>42391.75000999996</v>
      </c>
      <c r="FZ23" s="20" t="str">
        <f ca="1">IF(FY23&lt;'Time Breakdown'!$A$9,"",IF(VLOOKUP(FY23,'Time Breakdown'!$A$9:$E$655,2,1)=VLOOKUP(FY22,'Time Breakdown'!$A$9:$E$655,2,1)," ",VLOOKUP(FY23,'Time Breakdown'!$A$9:$E$655,2,1)))</f>
        <v xml:space="preserve"> </v>
      </c>
      <c r="GA23" s="21"/>
      <c r="GB23" s="76">
        <f t="shared" ca="1" si="58"/>
        <v>42392.75000999996</v>
      </c>
      <c r="GC23" s="20" t="str">
        <f ca="1">IF(GB23&lt;'Time Breakdown'!$A$9,"",IF(VLOOKUP(GB23,'Time Breakdown'!$A$9:$E$655,2,1)=VLOOKUP(GB22,'Time Breakdown'!$A$9:$E$655,2,1)," ",VLOOKUP(GB23,'Time Breakdown'!$A$9:$E$655,2,1)))</f>
        <v xml:space="preserve"> </v>
      </c>
      <c r="GD23" s="21"/>
      <c r="GE23" s="76">
        <f t="shared" ca="1" si="59"/>
        <v>42393.75000999996</v>
      </c>
      <c r="GF23" s="20" t="str">
        <f ca="1">IF(GE23&lt;'Time Breakdown'!$A$9,"",IF(VLOOKUP(GE23,'Time Breakdown'!$A$9:$E$655,2,1)=VLOOKUP(GE22,'Time Breakdown'!$A$9:$E$655,2,1)," ",VLOOKUP(GE23,'Time Breakdown'!$A$9:$E$655,2,1)))</f>
        <v xml:space="preserve"> </v>
      </c>
      <c r="GG23" s="21"/>
      <c r="GH23" s="76">
        <f t="shared" ca="1" si="60"/>
        <v>42394.75000999996</v>
      </c>
      <c r="GI23" s="20" t="str">
        <f ca="1">IF(GH23&lt;'Time Breakdown'!$A$9,"",IF(VLOOKUP(GH23,'Time Breakdown'!$A$9:$E$655,2,1)=VLOOKUP(GH22,'Time Breakdown'!$A$9:$E$655,2,1)," ",VLOOKUP(GH23,'Time Breakdown'!$A$9:$E$655,2,1)))</f>
        <v xml:space="preserve"> </v>
      </c>
      <c r="GJ23" s="21"/>
      <c r="GK23" s="76">
        <f t="shared" ca="1" si="61"/>
        <v>42395.75000999996</v>
      </c>
      <c r="GL23" s="20" t="str">
        <f ca="1">IF(GK23&lt;'Time Breakdown'!$A$9,"",IF(VLOOKUP(GK23,'Time Breakdown'!$A$9:$E$655,2,1)=VLOOKUP(GK22,'Time Breakdown'!$A$9:$E$655,2,1)," ",VLOOKUP(GK23,'Time Breakdown'!$A$9:$E$655,2,1)))</f>
        <v xml:space="preserve"> </v>
      </c>
      <c r="GM23" s="21"/>
      <c r="GN23" s="76">
        <f t="shared" ca="1" si="62"/>
        <v>42396.75000999996</v>
      </c>
      <c r="GO23" s="20" t="str">
        <f ca="1">IF(GN23&lt;'Time Breakdown'!$A$9,"",IF(VLOOKUP(GN23,'Time Breakdown'!$A$9:$E$655,2,1)=VLOOKUP(GN22,'Time Breakdown'!$A$9:$E$655,2,1)," ",VLOOKUP(GN23,'Time Breakdown'!$A$9:$E$655,2,1)))</f>
        <v xml:space="preserve"> </v>
      </c>
      <c r="GP23" s="21"/>
      <c r="GQ23" s="76">
        <f t="shared" ca="1" si="63"/>
        <v>42397.75000999996</v>
      </c>
      <c r="GR23" s="20" t="str">
        <f ca="1">IF(GQ23&lt;'Time Breakdown'!$A$9,"",IF(VLOOKUP(GQ23,'Time Breakdown'!$A$9:$E$655,2,1)=VLOOKUP(GQ22,'Time Breakdown'!$A$9:$E$655,2,1)," ",VLOOKUP(GQ23,'Time Breakdown'!$A$9:$E$655,2,1)))</f>
        <v xml:space="preserve"> </v>
      </c>
      <c r="GS23" s="21"/>
      <c r="GT23" s="76">
        <f t="shared" ca="1" si="64"/>
        <v>42398.75000999996</v>
      </c>
      <c r="GU23" s="20" t="str">
        <f ca="1">IF(GT23&lt;'Time Breakdown'!$A$9,"",IF(VLOOKUP(GT23,'Time Breakdown'!$A$9:$E$655,2,1)=VLOOKUP(GT22,'Time Breakdown'!$A$9:$E$655,2,1)," ",VLOOKUP(GT23,'Time Breakdown'!$A$9:$E$655,2,1)))</f>
        <v xml:space="preserve"> </v>
      </c>
      <c r="GV23" s="21"/>
      <c r="GW23" s="76">
        <f t="shared" ca="1" si="65"/>
        <v>42399.75000999996</v>
      </c>
      <c r="GX23" s="20" t="str">
        <f ca="1">IF(GW23&lt;'Time Breakdown'!$A$9,"",IF(VLOOKUP(GW23,'Time Breakdown'!$A$9:$E$655,2,1)=VLOOKUP(GW22,'Time Breakdown'!$A$9:$E$655,2,1)," ",VLOOKUP(GW23,'Time Breakdown'!$A$9:$E$655,2,1)))</f>
        <v xml:space="preserve"> </v>
      </c>
      <c r="GY23" s="21"/>
      <c r="GZ23" s="76">
        <f t="shared" ca="1" si="66"/>
        <v>42400.75000999996</v>
      </c>
      <c r="HA23" s="20" t="str">
        <f ca="1">IF(GZ23&lt;'Time Breakdown'!$A$9,"",IF(VLOOKUP(GZ23,'Time Breakdown'!$A$9:$E$655,2,1)=VLOOKUP(GZ22,'Time Breakdown'!$A$9:$E$655,2,1)," ",VLOOKUP(GZ23,'Time Breakdown'!$A$9:$E$655,2,1)))</f>
        <v xml:space="preserve"> </v>
      </c>
      <c r="HB23" s="21"/>
      <c r="HC23" s="76">
        <f t="shared" ca="1" si="67"/>
        <v>42401.75000999996</v>
      </c>
      <c r="HD23" s="20" t="str">
        <f ca="1">IF(HC23&lt;'Time Breakdown'!$A$9,"",IF(VLOOKUP(HC23,'Time Breakdown'!$A$9:$E$655,2,1)=VLOOKUP(HC22,'Time Breakdown'!$A$9:$E$655,2,1)," ",VLOOKUP(HC23,'Time Breakdown'!$A$9:$E$655,2,1)))</f>
        <v xml:space="preserve"> </v>
      </c>
      <c r="HE23" s="21"/>
      <c r="HF23" s="76">
        <f t="shared" ca="1" si="68"/>
        <v>42402.75000999996</v>
      </c>
      <c r="HG23" s="20" t="str">
        <f ca="1">IF(HF23&lt;'Time Breakdown'!$A$9,"",IF(VLOOKUP(HF23,'Time Breakdown'!$A$9:$E$655,2,1)=VLOOKUP(HF22,'Time Breakdown'!$A$9:$E$655,2,1)," ",VLOOKUP(HF23,'Time Breakdown'!$A$9:$E$655,2,1)))</f>
        <v xml:space="preserve"> </v>
      </c>
      <c r="HH23" s="21"/>
      <c r="HI23" s="76">
        <f t="shared" ca="1" si="69"/>
        <v>42403.75000999996</v>
      </c>
      <c r="HJ23" s="20" t="str">
        <f ca="1">IF(HI23&lt;'Time Breakdown'!$A$9,"",IF(VLOOKUP(HI23,'Time Breakdown'!$A$9:$E$655,2,1)=VLOOKUP(HI22,'Time Breakdown'!$A$9:$E$655,2,1)," ",VLOOKUP(HI23,'Time Breakdown'!$A$9:$E$655,2,1)))</f>
        <v xml:space="preserve"> </v>
      </c>
      <c r="HK23" s="21"/>
      <c r="HL23" s="76">
        <f t="shared" ca="1" si="70"/>
        <v>42404.75000999996</v>
      </c>
      <c r="HM23" s="20" t="str">
        <f ca="1">IF(HL23&lt;'Time Breakdown'!$A$9,"",IF(VLOOKUP(HL23,'Time Breakdown'!$A$9:$E$655,2,1)=VLOOKUP(HL22,'Time Breakdown'!$A$9:$E$655,2,1)," ",VLOOKUP(HL23,'Time Breakdown'!$A$9:$E$655,2,1)))</f>
        <v xml:space="preserve"> </v>
      </c>
      <c r="HN23" s="21"/>
      <c r="HO23" s="76">
        <f t="shared" ca="1" si="71"/>
        <v>42405.75000999996</v>
      </c>
      <c r="HP23" s="20" t="str">
        <f ca="1">IF(HO23&lt;'Time Breakdown'!$A$9,"",IF(VLOOKUP(HO23,'Time Breakdown'!$A$9:$E$655,2,1)=VLOOKUP(HO22,'Time Breakdown'!$A$9:$E$655,2,1)," ",VLOOKUP(HO23,'Time Breakdown'!$A$9:$E$655,2,1)))</f>
        <v xml:space="preserve"> </v>
      </c>
      <c r="HQ23" s="21"/>
      <c r="HR23" s="76">
        <f t="shared" ca="1" si="72"/>
        <v>42406.75000999996</v>
      </c>
      <c r="HS23" s="20" t="str">
        <f ca="1">IF(HR23&lt;'Time Breakdown'!$A$9,"",IF(VLOOKUP(HR23,'Time Breakdown'!$A$9:$E$655,2,1)=VLOOKUP(HR22,'Time Breakdown'!$A$9:$E$655,2,1)," ",VLOOKUP(HR23,'Time Breakdown'!$A$9:$E$655,2,1)))</f>
        <v xml:space="preserve"> </v>
      </c>
      <c r="HT23" s="21"/>
      <c r="HU23" s="76">
        <f t="shared" ca="1" si="73"/>
        <v>42407.75000999996</v>
      </c>
      <c r="HV23" s="20" t="str">
        <f ca="1">IF(HU23&lt;'Time Breakdown'!$A$9,"",IF(VLOOKUP(HU23,'Time Breakdown'!$A$9:$E$655,2,1)=VLOOKUP(HU22,'Time Breakdown'!$A$9:$E$655,2,1)," ",VLOOKUP(HU23,'Time Breakdown'!$A$9:$E$655,2,1)))</f>
        <v xml:space="preserve"> </v>
      </c>
      <c r="HW23" s="21"/>
      <c r="HX23" s="76">
        <f t="shared" ca="1" si="74"/>
        <v>42408.75000999996</v>
      </c>
      <c r="HY23" s="20" t="str">
        <f ca="1">IF(HX23&lt;'Time Breakdown'!$A$9,"",IF(VLOOKUP(HX23,'Time Breakdown'!$A$9:$E$655,2,1)=VLOOKUP(HX22,'Time Breakdown'!$A$9:$E$655,2,1)," ",VLOOKUP(HX23,'Time Breakdown'!$A$9:$E$655,2,1)))</f>
        <v xml:space="preserve"> </v>
      </c>
      <c r="HZ23" s="21"/>
      <c r="IA23" s="76">
        <f t="shared" ca="1" si="75"/>
        <v>42409.75000999996</v>
      </c>
      <c r="IB23" s="20" t="str">
        <f ca="1">IF(IA23&lt;'Time Breakdown'!$A$9,"",IF(VLOOKUP(IA23,'Time Breakdown'!$A$9:$E$655,2,1)=VLOOKUP(IA22,'Time Breakdown'!$A$9:$E$655,2,1)," ",VLOOKUP(IA23,'Time Breakdown'!$A$9:$E$655,2,1)))</f>
        <v xml:space="preserve"> </v>
      </c>
      <c r="IC23" s="21"/>
      <c r="ID23" s="76">
        <f t="shared" ca="1" si="76"/>
        <v>42410.75000999996</v>
      </c>
      <c r="IE23" s="20" t="str">
        <f ca="1">IF(ID23&lt;'Time Breakdown'!$A$9,"",IF(VLOOKUP(ID23,'Time Breakdown'!$A$9:$E$655,2,1)=VLOOKUP(ID22,'Time Breakdown'!$A$9:$E$655,2,1)," ",VLOOKUP(ID23,'Time Breakdown'!$A$9:$E$655,2,1)))</f>
        <v xml:space="preserve"> </v>
      </c>
      <c r="IF23" s="21"/>
      <c r="IG23" s="76">
        <f t="shared" ca="1" si="77"/>
        <v>42411.75000999996</v>
      </c>
      <c r="IH23" s="20" t="str">
        <f ca="1">IF(IG23&lt;'Time Breakdown'!$A$9,"",IF(VLOOKUP(IG23,'Time Breakdown'!$A$9:$E$655,2,1)=VLOOKUP(IG22,'Time Breakdown'!$A$9:$E$655,2,1)," ",VLOOKUP(IG23,'Time Breakdown'!$A$9:$E$655,2,1)))</f>
        <v xml:space="preserve"> </v>
      </c>
      <c r="II23" s="21"/>
      <c r="IJ23" s="76">
        <f t="shared" ca="1" si="78"/>
        <v>42412.75000999996</v>
      </c>
      <c r="IK23" s="20" t="str">
        <f ca="1">IF(IJ23&lt;'Time Breakdown'!$A$9,"",IF(VLOOKUP(IJ23,'Time Breakdown'!$A$9:$E$655,2,1)=VLOOKUP(IJ22,'Time Breakdown'!$A$9:$E$655,2,1)," ",VLOOKUP(IJ23,'Time Breakdown'!$A$9:$E$655,2,1)))</f>
        <v xml:space="preserve"> </v>
      </c>
      <c r="IL23" s="21"/>
      <c r="IM23" s="76">
        <f t="shared" ca="1" si="79"/>
        <v>42413.75000999996</v>
      </c>
      <c r="IN23" s="20" t="str">
        <f ca="1">IF(IM23&lt;'Time Breakdown'!$A$9,"",IF(VLOOKUP(IM23,'Time Breakdown'!$A$9:$E$655,2,1)=VLOOKUP(IM22,'Time Breakdown'!$A$9:$E$655,2,1)," ",VLOOKUP(IM23,'Time Breakdown'!$A$9:$E$655,2,1)))</f>
        <v xml:space="preserve"> </v>
      </c>
      <c r="IO23" s="21"/>
      <c r="IP23" s="76">
        <f t="shared" ca="1" si="80"/>
        <v>42414.75000999996</v>
      </c>
      <c r="IQ23" s="20" t="str">
        <f ca="1">IF(IP23&lt;'Time Breakdown'!$A$9,"",IF(VLOOKUP(IP23,'Time Breakdown'!$A$9:$E$655,2,1)=VLOOKUP(IP22,'Time Breakdown'!$A$9:$E$655,2,1)," ",VLOOKUP(IP23,'Time Breakdown'!$A$9:$E$655,2,1)))</f>
        <v xml:space="preserve"> </v>
      </c>
      <c r="IR23" s="21"/>
      <c r="IS23" s="76">
        <f t="shared" ca="1" si="81"/>
        <v>42415.75000999996</v>
      </c>
      <c r="IT23" s="20" t="str">
        <f ca="1">IF(IS23&lt;'Time Breakdown'!$A$9,"",IF(VLOOKUP(IS23,'Time Breakdown'!$A$9:$E$655,2,1)=VLOOKUP(IS22,'Time Breakdown'!$A$9:$E$655,2,1)," ",VLOOKUP(IS23,'Time Breakdown'!$A$9:$E$655,2,1)))</f>
        <v xml:space="preserve"> </v>
      </c>
      <c r="IU23" s="21"/>
    </row>
    <row r="24" spans="1:255" ht="15" customHeight="1">
      <c r="A24" s="76">
        <f t="shared" ca="1" si="82"/>
        <v>42331.791676666624</v>
      </c>
      <c r="B24" s="20" t="str">
        <f ca="1">IF(A24&lt;'Time Breakdown'!$A$9,"",IF(VLOOKUP(A24,'Time Breakdown'!$A$9:$E$655,2,1)=VLOOKUP(A23,'Time Breakdown'!$A$9:$E$655,2,1)," ",VLOOKUP(A24,'Time Breakdown'!$A$9:$E$655,2,1)))</f>
        <v xml:space="preserve"> </v>
      </c>
      <c r="C24" s="21"/>
      <c r="D24" s="76">
        <f t="shared" ca="1" si="83"/>
        <v>42332.791676666624</v>
      </c>
      <c r="E24" s="20" t="str">
        <f ca="1">IF(D24&lt;'Time Breakdown'!$A$9,"",IF(VLOOKUP(D24,'Time Breakdown'!$A$9:$E$655,2,1)=VLOOKUP(D23,'Time Breakdown'!$A$9:$E$655,2,1)," ",VLOOKUP(D24,'Time Breakdown'!$A$9:$E$655,2,1)))</f>
        <v xml:space="preserve"> </v>
      </c>
      <c r="F24" s="21"/>
      <c r="G24" s="76">
        <f t="shared" ca="1" si="84"/>
        <v>42333.791676666624</v>
      </c>
      <c r="H24" s="20" t="str">
        <f ca="1">IF(G24&lt;'Time Breakdown'!$A$9,"",IF(VLOOKUP(G24,'Time Breakdown'!$A$9:$E$655,2,1)=VLOOKUP(G23,'Time Breakdown'!$A$9:$E$655,2,1)," ",VLOOKUP(G24,'Time Breakdown'!$A$9:$E$655,2,1)))</f>
        <v xml:space="preserve"> </v>
      </c>
      <c r="I24" s="21"/>
      <c r="J24" s="76">
        <f t="shared" ca="1" si="0"/>
        <v>42334.791676666624</v>
      </c>
      <c r="K24" s="20" t="str">
        <f ca="1">IF(J24&lt;'Time Breakdown'!$A$9,"",IF(VLOOKUP(J24,'Time Breakdown'!$A$9:$E$655,2,1)=VLOOKUP(J23,'Time Breakdown'!$A$9:$E$655,2,1)," ",VLOOKUP(J24,'Time Breakdown'!$A$9:$E$655,2,1)))</f>
        <v xml:space="preserve"> </v>
      </c>
      <c r="L24" s="21"/>
      <c r="M24" s="76">
        <f t="shared" ca="1" si="1"/>
        <v>42335.791676666624</v>
      </c>
      <c r="N24" s="20" t="str">
        <f ca="1">IF(M24&lt;'Time Breakdown'!$A$9,"",IF(VLOOKUP(M24,'Time Breakdown'!$A$9:$E$655,2,1)=VLOOKUP(M23,'Time Breakdown'!$A$9:$E$655,2,1)," ",VLOOKUP(M24,'Time Breakdown'!$A$9:$E$655,2,1)))</f>
        <v xml:space="preserve"> </v>
      </c>
      <c r="O24" s="21"/>
      <c r="P24" s="76">
        <f t="shared" ca="1" si="2"/>
        <v>42336.791676666624</v>
      </c>
      <c r="Q24" s="20" t="str">
        <f ca="1">IF(P24&lt;'Time Breakdown'!$A$9,"",IF(VLOOKUP(P24,'Time Breakdown'!$A$9:$E$655,2,1)=VLOOKUP(P23,'Time Breakdown'!$A$9:$E$655,2,1)," ",VLOOKUP(P24,'Time Breakdown'!$A$9:$E$655,2,1)))</f>
        <v xml:space="preserve"> </v>
      </c>
      <c r="R24" s="21"/>
      <c r="S24" s="76">
        <f t="shared" ca="1" si="3"/>
        <v>42337.791676666624</v>
      </c>
      <c r="T24" s="20" t="str">
        <f ca="1">IF(S24&lt;'Time Breakdown'!$A$9,"",IF(VLOOKUP(S24,'Time Breakdown'!$A$9:$E$655,2,1)=VLOOKUP(S23,'Time Breakdown'!$A$9:$E$655,2,1)," ",VLOOKUP(S24,'Time Breakdown'!$A$9:$E$655,2,1)))</f>
        <v xml:space="preserve"> </v>
      </c>
      <c r="U24" s="21"/>
      <c r="V24" s="76">
        <f t="shared" ca="1" si="4"/>
        <v>42338.791676666624</v>
      </c>
      <c r="W24" s="20" t="str">
        <f ca="1">IF(V24&lt;'Time Breakdown'!$A$9,"",IF(VLOOKUP(V24,'Time Breakdown'!$A$9:$E$655,2,1)=VLOOKUP(V23,'Time Breakdown'!$A$9:$E$655,2,1)," ",VLOOKUP(V24,'Time Breakdown'!$A$9:$E$655,2,1)))</f>
        <v xml:space="preserve"> </v>
      </c>
      <c r="X24" s="21"/>
      <c r="Y24" s="76">
        <f t="shared" ca="1" si="5"/>
        <v>42339.791676666624</v>
      </c>
      <c r="Z24" s="20" t="str">
        <f ca="1">IF(Y24&lt;'Time Breakdown'!$A$9,"",IF(VLOOKUP(Y24,'Time Breakdown'!$A$9:$E$655,2,1)=VLOOKUP(Y23,'Time Breakdown'!$A$9:$E$655,2,1)," ",VLOOKUP(Y24,'Time Breakdown'!$A$9:$E$655,2,1)))</f>
        <v xml:space="preserve"> </v>
      </c>
      <c r="AA24" s="21"/>
      <c r="AB24" s="76">
        <f t="shared" ca="1" si="6"/>
        <v>42340.791676666624</v>
      </c>
      <c r="AC24" s="20" t="str">
        <f ca="1">IF(AB24&lt;'Time Breakdown'!$A$9,"",IF(VLOOKUP(AB24,'Time Breakdown'!$A$9:$E$655,2,1)=VLOOKUP(AB23,'Time Breakdown'!$A$9:$E$655,2,1)," ",VLOOKUP(AB24,'Time Breakdown'!$A$9:$E$655,2,1)))</f>
        <v xml:space="preserve"> </v>
      </c>
      <c r="AD24" s="21"/>
      <c r="AE24" s="76">
        <f t="shared" ca="1" si="7"/>
        <v>42341.791676666624</v>
      </c>
      <c r="AF24" s="20" t="str">
        <f ca="1">IF(AE24&lt;'Time Breakdown'!$A$9,"",IF(VLOOKUP(AE24,'Time Breakdown'!$A$9:$E$655,2,1)=VLOOKUP(AE23,'Time Breakdown'!$A$9:$E$655,2,1)," ",VLOOKUP(AE24,'Time Breakdown'!$A$9:$E$655,2,1)))</f>
        <v xml:space="preserve"> </v>
      </c>
      <c r="AG24" s="21"/>
      <c r="AH24" s="76">
        <f t="shared" ca="1" si="8"/>
        <v>42342.791676666624</v>
      </c>
      <c r="AI24" s="20" t="str">
        <f ca="1">IF(AH24&lt;'Time Breakdown'!$A$9,"",IF(VLOOKUP(AH24,'Time Breakdown'!$A$9:$E$655,2,1)=VLOOKUP(AH23,'Time Breakdown'!$A$9:$E$655,2,1)," ",VLOOKUP(AH24,'Time Breakdown'!$A$9:$E$655,2,1)))</f>
        <v xml:space="preserve"> </v>
      </c>
      <c r="AJ24" s="21"/>
      <c r="AK24" s="76">
        <f t="shared" ca="1" si="9"/>
        <v>42343.791676666624</v>
      </c>
      <c r="AL24" s="20" t="str">
        <f ca="1">IF(AK24&lt;'Time Breakdown'!$A$9,"",IF(VLOOKUP(AK24,'Time Breakdown'!$A$9:$E$655,2,1)=VLOOKUP(AK23,'Time Breakdown'!$A$9:$E$655,2,1)," ",VLOOKUP(AK24,'Time Breakdown'!$A$9:$E$655,2,1)))</f>
        <v xml:space="preserve"> </v>
      </c>
      <c r="AM24" s="21"/>
      <c r="AN24" s="76">
        <f t="shared" ca="1" si="10"/>
        <v>42344.791676666624</v>
      </c>
      <c r="AO24" s="20" t="str">
        <f ca="1">IF(AN24&lt;'Time Breakdown'!$A$9,"",IF(VLOOKUP(AN24,'Time Breakdown'!$A$9:$E$655,2,1)=VLOOKUP(AN23,'Time Breakdown'!$A$9:$E$655,2,1)," ",VLOOKUP(AN24,'Time Breakdown'!$A$9:$E$655,2,1)))</f>
        <v xml:space="preserve"> </v>
      </c>
      <c r="AP24" s="21"/>
      <c r="AQ24" s="76">
        <f t="shared" ca="1" si="11"/>
        <v>42345.791676666624</v>
      </c>
      <c r="AR24" s="20" t="str">
        <f ca="1">IF(AQ24&lt;'Time Breakdown'!$A$9,"",IF(VLOOKUP(AQ24,'Time Breakdown'!$A$9:$E$655,2,1)=VLOOKUP(AQ23,'Time Breakdown'!$A$9:$E$655,2,1)," ",VLOOKUP(AQ24,'Time Breakdown'!$A$9:$E$655,2,1)))</f>
        <v xml:space="preserve"> </v>
      </c>
      <c r="AS24" s="21"/>
      <c r="AT24" s="76">
        <f t="shared" ca="1" si="12"/>
        <v>42346.791676666624</v>
      </c>
      <c r="AU24" s="20" t="str">
        <f ca="1">IF(AT24&lt;'Time Breakdown'!$A$9,"",IF(VLOOKUP(AT24,'Time Breakdown'!$A$9:$E$655,2,1)=VLOOKUP(AT23,'Time Breakdown'!$A$9:$E$655,2,1)," ",VLOOKUP(AT24,'Time Breakdown'!$A$9:$E$655,2,1)))</f>
        <v xml:space="preserve"> </v>
      </c>
      <c r="AV24" s="21"/>
      <c r="AW24" s="76">
        <f t="shared" ca="1" si="13"/>
        <v>42347.791676666624</v>
      </c>
      <c r="AX24" s="20" t="str">
        <f ca="1">IF(AW24&lt;'Time Breakdown'!$A$9,"",IF(VLOOKUP(AW24,'Time Breakdown'!$A$9:$E$655,2,1)=VLOOKUP(AW23,'Time Breakdown'!$A$9:$E$655,2,1)," ",VLOOKUP(AW24,'Time Breakdown'!$A$9:$E$655,2,1)))</f>
        <v xml:space="preserve"> </v>
      </c>
      <c r="AY24" s="21"/>
      <c r="AZ24" s="76">
        <f t="shared" ca="1" si="14"/>
        <v>42348.791676666624</v>
      </c>
      <c r="BA24" s="20" t="str">
        <f ca="1">IF(AZ24&lt;'Time Breakdown'!$A$9,"",IF(VLOOKUP(AZ24,'Time Breakdown'!$A$9:$E$655,2,1)=VLOOKUP(AZ23,'Time Breakdown'!$A$9:$E$655,2,1)," ",VLOOKUP(AZ24,'Time Breakdown'!$A$9:$E$655,2,1)))</f>
        <v xml:space="preserve"> </v>
      </c>
      <c r="BB24" s="21"/>
      <c r="BC24" s="76">
        <f t="shared" ca="1" si="15"/>
        <v>42349.791676666624</v>
      </c>
      <c r="BD24" s="20" t="str">
        <f ca="1">IF(BC24&lt;'Time Breakdown'!$A$9,"",IF(VLOOKUP(BC24,'Time Breakdown'!$A$9:$E$655,2,1)=VLOOKUP(BC23,'Time Breakdown'!$A$9:$E$655,2,1)," ",VLOOKUP(BC24,'Time Breakdown'!$A$9:$E$655,2,1)))</f>
        <v xml:space="preserve"> </v>
      </c>
      <c r="BE24" s="21"/>
      <c r="BF24" s="76">
        <f t="shared" ca="1" si="16"/>
        <v>42350.791676666624</v>
      </c>
      <c r="BG24" s="20" t="str">
        <f ca="1">IF(BF24&lt;'Time Breakdown'!$A$9,"",IF(VLOOKUP(BF24,'Time Breakdown'!$A$9:$E$655,2,1)=VLOOKUP(BF23,'Time Breakdown'!$A$9:$E$655,2,1)," ",VLOOKUP(BF24,'Time Breakdown'!$A$9:$E$655,2,1)))</f>
        <v xml:space="preserve"> </v>
      </c>
      <c r="BH24" s="21"/>
      <c r="BI24" s="76">
        <f t="shared" ca="1" si="17"/>
        <v>42351.791676666624</v>
      </c>
      <c r="BJ24" s="20" t="str">
        <f ca="1">IF(BI24&lt;'Time Breakdown'!$A$9,"",IF(VLOOKUP(BI24,'Time Breakdown'!$A$9:$E$655,2,1)=VLOOKUP(BI23,'Time Breakdown'!$A$9:$E$655,2,1)," ",VLOOKUP(BI24,'Time Breakdown'!$A$9:$E$655,2,1)))</f>
        <v xml:space="preserve"> </v>
      </c>
      <c r="BK24" s="21"/>
      <c r="BL24" s="76">
        <f t="shared" ca="1" si="18"/>
        <v>42352.791676666624</v>
      </c>
      <c r="BM24" s="20" t="str">
        <f ca="1">IF(BL24&lt;'Time Breakdown'!$A$9,"",IF(VLOOKUP(BL24,'Time Breakdown'!$A$9:$E$655,2,1)=VLOOKUP(BL23,'Time Breakdown'!$A$9:$E$655,2,1)," ",VLOOKUP(BL24,'Time Breakdown'!$A$9:$E$655,2,1)))</f>
        <v xml:space="preserve"> </v>
      </c>
      <c r="BN24" s="21"/>
      <c r="BO24" s="76">
        <f t="shared" ca="1" si="19"/>
        <v>42353.791676666624</v>
      </c>
      <c r="BP24" s="20" t="str">
        <f ca="1">IF(BO24&lt;'Time Breakdown'!$A$9,"",IF(VLOOKUP(BO24,'Time Breakdown'!$A$9:$E$655,2,1)=VLOOKUP(BO23,'Time Breakdown'!$A$9:$E$655,2,1)," ",VLOOKUP(BO24,'Time Breakdown'!$A$9:$E$655,2,1)))</f>
        <v xml:space="preserve"> </v>
      </c>
      <c r="BQ24" s="21"/>
      <c r="BR24" s="76">
        <f t="shared" ca="1" si="20"/>
        <v>42354.791676666624</v>
      </c>
      <c r="BS24" s="20" t="str">
        <f ca="1">IF(BR24&lt;'Time Breakdown'!$A$9,"",IF(VLOOKUP(BR24,'Time Breakdown'!$A$9:$E$655,2,1)=VLOOKUP(BR23,'Time Breakdown'!$A$9:$E$655,2,1)," ",VLOOKUP(BR24,'Time Breakdown'!$A$9:$E$655,2,1)))</f>
        <v xml:space="preserve"> </v>
      </c>
      <c r="BT24" s="21"/>
      <c r="BU24" s="76">
        <f t="shared" ca="1" si="21"/>
        <v>42355.791676666624</v>
      </c>
      <c r="BV24" s="20" t="str">
        <f ca="1">IF(BU24&lt;'Time Breakdown'!$A$9,"",IF(VLOOKUP(BU24,'Time Breakdown'!$A$9:$E$655,2,1)=VLOOKUP(BU23,'Time Breakdown'!$A$9:$E$655,2,1)," ",VLOOKUP(BU24,'Time Breakdown'!$A$9:$E$655,2,1)))</f>
        <v xml:space="preserve"> </v>
      </c>
      <c r="BW24" s="21"/>
      <c r="BX24" s="76">
        <f t="shared" ca="1" si="22"/>
        <v>42356.791676666624</v>
      </c>
      <c r="BY24" s="20" t="str">
        <f ca="1">IF(BX24&lt;'Time Breakdown'!$A$9,"",IF(VLOOKUP(BX24,'Time Breakdown'!$A$9:$E$655,2,1)=VLOOKUP(BX23,'Time Breakdown'!$A$9:$E$655,2,1)," ",VLOOKUP(BX24,'Time Breakdown'!$A$9:$E$655,2,1)))</f>
        <v xml:space="preserve"> </v>
      </c>
      <c r="BZ24" s="21"/>
      <c r="CA24" s="76">
        <f t="shared" ca="1" si="23"/>
        <v>42357.791676666624</v>
      </c>
      <c r="CB24" s="20" t="str">
        <f ca="1">IF(CA24&lt;'Time Breakdown'!$A$9,"",IF(VLOOKUP(CA24,'Time Breakdown'!$A$9:$E$655,2,1)=VLOOKUP(CA23,'Time Breakdown'!$A$9:$E$655,2,1)," ",VLOOKUP(CA24,'Time Breakdown'!$A$9:$E$655,2,1)))</f>
        <v xml:space="preserve"> </v>
      </c>
      <c r="CC24" s="21"/>
      <c r="CD24" s="76">
        <f t="shared" ca="1" si="24"/>
        <v>42358.791676666624</v>
      </c>
      <c r="CE24" s="20" t="str">
        <f ca="1">IF(CD24&lt;'Time Breakdown'!$A$9,"",IF(VLOOKUP(CD24,'Time Breakdown'!$A$9:$E$655,2,1)=VLOOKUP(CD23,'Time Breakdown'!$A$9:$E$655,2,1)," ",VLOOKUP(CD24,'Time Breakdown'!$A$9:$E$655,2,1)))</f>
        <v xml:space="preserve"> </v>
      </c>
      <c r="CF24" s="21"/>
      <c r="CG24" s="76">
        <f t="shared" ca="1" si="25"/>
        <v>42359.791676666624</v>
      </c>
      <c r="CH24" s="20" t="str">
        <f ca="1">IF(CG24&lt;'Time Breakdown'!$A$9,"",IF(VLOOKUP(CG24,'Time Breakdown'!$A$9:$E$655,2,1)=VLOOKUP(CG23,'Time Breakdown'!$A$9:$E$655,2,1)," ",VLOOKUP(CG24,'Time Breakdown'!$A$9:$E$655,2,1)))</f>
        <v xml:space="preserve"> </v>
      </c>
      <c r="CI24" s="21"/>
      <c r="CJ24" s="76">
        <f t="shared" ca="1" si="26"/>
        <v>42360.791676666624</v>
      </c>
      <c r="CK24" s="20" t="str">
        <f ca="1">IF(CJ24&lt;'Time Breakdown'!$A$9,"",IF(VLOOKUP(CJ24,'Time Breakdown'!$A$9:$E$655,2,1)=VLOOKUP(CJ23,'Time Breakdown'!$A$9:$E$655,2,1)," ",VLOOKUP(CJ24,'Time Breakdown'!$A$9:$E$655,2,1)))</f>
        <v xml:space="preserve"> </v>
      </c>
      <c r="CL24" s="21"/>
      <c r="CM24" s="76">
        <f t="shared" ca="1" si="27"/>
        <v>42361.791676666624</v>
      </c>
      <c r="CN24" s="20" t="str">
        <f ca="1">IF(CM24&lt;'Time Breakdown'!$A$9,"",IF(VLOOKUP(CM24,'Time Breakdown'!$A$9:$E$655,2,1)=VLOOKUP(CM23,'Time Breakdown'!$A$9:$E$655,2,1)," ",VLOOKUP(CM24,'Time Breakdown'!$A$9:$E$655,2,1)))</f>
        <v xml:space="preserve"> </v>
      </c>
      <c r="CO24" s="21"/>
      <c r="CP24" s="76">
        <f t="shared" ca="1" si="28"/>
        <v>42362.791676666624</v>
      </c>
      <c r="CQ24" s="20" t="str">
        <f ca="1">IF(CP24&lt;'Time Breakdown'!$A$9,"",IF(VLOOKUP(CP24,'Time Breakdown'!$A$9:$E$655,2,1)=VLOOKUP(CP23,'Time Breakdown'!$A$9:$E$655,2,1)," ",VLOOKUP(CP24,'Time Breakdown'!$A$9:$E$655,2,1)))</f>
        <v xml:space="preserve"> </v>
      </c>
      <c r="CR24" s="21"/>
      <c r="CS24" s="76">
        <f t="shared" ca="1" si="29"/>
        <v>42363.791676666624</v>
      </c>
      <c r="CT24" s="20" t="str">
        <f ca="1">IF(CS24&lt;'Time Breakdown'!$A$9,"",IF(VLOOKUP(CS24,'Time Breakdown'!$A$9:$E$655,2,1)=VLOOKUP(CS23,'Time Breakdown'!$A$9:$E$655,2,1)," ",VLOOKUP(CS24,'Time Breakdown'!$A$9:$E$655,2,1)))</f>
        <v xml:space="preserve"> </v>
      </c>
      <c r="CU24" s="21"/>
      <c r="CV24" s="76">
        <f t="shared" ca="1" si="30"/>
        <v>42364.791676666624</v>
      </c>
      <c r="CW24" s="20" t="str">
        <f ca="1">IF(CV24&lt;'Time Breakdown'!$A$9,"",IF(VLOOKUP(CV24,'Time Breakdown'!$A$9:$E$655,2,1)=VLOOKUP(CV23,'Time Breakdown'!$A$9:$E$655,2,1)," ",VLOOKUP(CV24,'Time Breakdown'!$A$9:$E$655,2,1)))</f>
        <v xml:space="preserve"> </v>
      </c>
      <c r="CX24" s="21"/>
      <c r="CY24" s="76">
        <f t="shared" ca="1" si="31"/>
        <v>42365.791676666624</v>
      </c>
      <c r="CZ24" s="20" t="str">
        <f ca="1">IF(CY24&lt;'Time Breakdown'!$A$9,"",IF(VLOOKUP(CY24,'Time Breakdown'!$A$9:$E$655,2,1)=VLOOKUP(CY23,'Time Breakdown'!$A$9:$E$655,2,1)," ",VLOOKUP(CY24,'Time Breakdown'!$A$9:$E$655,2,1)))</f>
        <v xml:space="preserve"> </v>
      </c>
      <c r="DA24" s="21"/>
      <c r="DB24" s="76">
        <f t="shared" ca="1" si="32"/>
        <v>42366.791676666624</v>
      </c>
      <c r="DC24" s="20" t="str">
        <f ca="1">IF(DB24&lt;'Time Breakdown'!$A$9,"",IF(VLOOKUP(DB24,'Time Breakdown'!$A$9:$E$655,2,1)=VLOOKUP(DB23,'Time Breakdown'!$A$9:$E$655,2,1)," ",VLOOKUP(DB24,'Time Breakdown'!$A$9:$E$655,2,1)))</f>
        <v xml:space="preserve"> </v>
      </c>
      <c r="DD24" s="21"/>
      <c r="DE24" s="76">
        <f t="shared" ca="1" si="33"/>
        <v>42367.791676666624</v>
      </c>
      <c r="DF24" s="20" t="str">
        <f ca="1">IF(DE24&lt;'Time Breakdown'!$A$9,"",IF(VLOOKUP(DE24,'Time Breakdown'!$A$9:$E$655,2,1)=VLOOKUP(DE23,'Time Breakdown'!$A$9:$E$655,2,1)," ",VLOOKUP(DE24,'Time Breakdown'!$A$9:$E$655,2,1)))</f>
        <v xml:space="preserve"> </v>
      </c>
      <c r="DG24" s="21"/>
      <c r="DH24" s="76">
        <f t="shared" ca="1" si="34"/>
        <v>42368.791676666624</v>
      </c>
      <c r="DI24" s="20" t="str">
        <f ca="1">IF(DH24&lt;'Time Breakdown'!$A$9,"",IF(VLOOKUP(DH24,'Time Breakdown'!$A$9:$E$655,2,1)=VLOOKUP(DH23,'Time Breakdown'!$A$9:$E$655,2,1)," ",VLOOKUP(DH24,'Time Breakdown'!$A$9:$E$655,2,1)))</f>
        <v xml:space="preserve"> </v>
      </c>
      <c r="DJ24" s="21"/>
      <c r="DK24" s="76">
        <f t="shared" ca="1" si="35"/>
        <v>42369.791676666624</v>
      </c>
      <c r="DL24" s="20" t="str">
        <f ca="1">IF(DK24&lt;'Time Breakdown'!$A$9,"",IF(VLOOKUP(DK24,'Time Breakdown'!$A$9:$E$655,2,1)=VLOOKUP(DK23,'Time Breakdown'!$A$9:$E$655,2,1)," ",VLOOKUP(DK24,'Time Breakdown'!$A$9:$E$655,2,1)))</f>
        <v xml:space="preserve"> </v>
      </c>
      <c r="DM24" s="21"/>
      <c r="DN24" s="76">
        <f t="shared" ca="1" si="36"/>
        <v>42370.791676666624</v>
      </c>
      <c r="DO24" s="20" t="str">
        <f ca="1">IF(DN24&lt;'Time Breakdown'!$A$9,"",IF(VLOOKUP(DN24,'Time Breakdown'!$A$9:$E$655,2,1)=VLOOKUP(DN23,'Time Breakdown'!$A$9:$E$655,2,1)," ",VLOOKUP(DN24,'Time Breakdown'!$A$9:$E$655,2,1)))</f>
        <v xml:space="preserve"> </v>
      </c>
      <c r="DP24" s="21"/>
      <c r="DQ24" s="76">
        <f t="shared" ca="1" si="37"/>
        <v>42371.791676666624</v>
      </c>
      <c r="DR24" s="20" t="str">
        <f ca="1">IF(DQ24&lt;'Time Breakdown'!$A$9,"",IF(VLOOKUP(DQ24,'Time Breakdown'!$A$9:$E$655,2,1)=VLOOKUP(DQ23,'Time Breakdown'!$A$9:$E$655,2,1)," ",VLOOKUP(DQ24,'Time Breakdown'!$A$9:$E$655,2,1)))</f>
        <v xml:space="preserve"> </v>
      </c>
      <c r="DS24" s="21"/>
      <c r="DT24" s="76">
        <f t="shared" ca="1" si="38"/>
        <v>42372.791676666624</v>
      </c>
      <c r="DU24" s="20" t="str">
        <f ca="1">IF(DT24&lt;'Time Breakdown'!$A$9,"",IF(VLOOKUP(DT24,'Time Breakdown'!$A$9:$E$655,2,1)=VLOOKUP(DT23,'Time Breakdown'!$A$9:$E$655,2,1)," ",VLOOKUP(DT24,'Time Breakdown'!$A$9:$E$655,2,1)))</f>
        <v xml:space="preserve"> </v>
      </c>
      <c r="DV24" s="21"/>
      <c r="DW24" s="76">
        <f t="shared" ca="1" si="39"/>
        <v>42373.791676666624</v>
      </c>
      <c r="DX24" s="20" t="str">
        <f ca="1">IF(DW24&lt;'Time Breakdown'!$A$9,"",IF(VLOOKUP(DW24,'Time Breakdown'!$A$9:$E$655,2,1)=VLOOKUP(DW23,'Time Breakdown'!$A$9:$E$655,2,1)," ",VLOOKUP(DW24,'Time Breakdown'!$A$9:$E$655,2,1)))</f>
        <v xml:space="preserve"> </v>
      </c>
      <c r="DY24" s="21"/>
      <c r="DZ24" s="76">
        <f t="shared" ca="1" si="40"/>
        <v>42374.791676666624</v>
      </c>
      <c r="EA24" s="20" t="str">
        <f ca="1">IF(DZ24&lt;'Time Breakdown'!$A$9,"",IF(VLOOKUP(DZ24,'Time Breakdown'!$A$9:$E$655,2,1)=VLOOKUP(DZ23,'Time Breakdown'!$A$9:$E$655,2,1)," ",VLOOKUP(DZ24,'Time Breakdown'!$A$9:$E$655,2,1)))</f>
        <v xml:space="preserve"> </v>
      </c>
      <c r="EB24" s="21"/>
      <c r="EC24" s="76">
        <f t="shared" ca="1" si="41"/>
        <v>42375.791676666624</v>
      </c>
      <c r="ED24" s="20" t="str">
        <f ca="1">IF(EC24&lt;'Time Breakdown'!$A$9,"",IF(VLOOKUP(EC24,'Time Breakdown'!$A$9:$E$655,2,1)=VLOOKUP(EC23,'Time Breakdown'!$A$9:$E$655,2,1)," ",VLOOKUP(EC24,'Time Breakdown'!$A$9:$E$655,2,1)))</f>
        <v xml:space="preserve"> </v>
      </c>
      <c r="EE24" s="21"/>
      <c r="EF24" s="76">
        <f t="shared" ca="1" si="42"/>
        <v>42376.791676666624</v>
      </c>
      <c r="EG24" s="20" t="str">
        <f ca="1">IF(EF24&lt;'Time Breakdown'!$A$9,"",IF(VLOOKUP(EF24,'Time Breakdown'!$A$9:$E$655,2,1)=VLOOKUP(EF23,'Time Breakdown'!$A$9:$E$655,2,1)," ",VLOOKUP(EF24,'Time Breakdown'!$A$9:$E$655,2,1)))</f>
        <v xml:space="preserve"> </v>
      </c>
      <c r="EH24" s="21"/>
      <c r="EI24" s="76">
        <f t="shared" ca="1" si="43"/>
        <v>42377.791676666624</v>
      </c>
      <c r="EJ24" s="20" t="str">
        <f ca="1">IF(EI24&lt;'Time Breakdown'!$A$9,"",IF(VLOOKUP(EI24,'Time Breakdown'!$A$9:$E$655,2,1)=VLOOKUP(EI23,'Time Breakdown'!$A$9:$E$655,2,1)," ",VLOOKUP(EI24,'Time Breakdown'!$A$9:$E$655,2,1)))</f>
        <v xml:space="preserve"> </v>
      </c>
      <c r="EK24" s="21"/>
      <c r="EL24" s="76">
        <f t="shared" ca="1" si="44"/>
        <v>42378.791676666624</v>
      </c>
      <c r="EM24" s="20" t="str">
        <f ca="1">IF(EL24&lt;'Time Breakdown'!$A$9,"",IF(VLOOKUP(EL24,'Time Breakdown'!$A$9:$E$655,2,1)=VLOOKUP(EL23,'Time Breakdown'!$A$9:$E$655,2,1)," ",VLOOKUP(EL24,'Time Breakdown'!$A$9:$E$655,2,1)))</f>
        <v xml:space="preserve"> </v>
      </c>
      <c r="EN24" s="21"/>
      <c r="EO24" s="76">
        <f t="shared" ca="1" si="45"/>
        <v>42379.791676666624</v>
      </c>
      <c r="EP24" s="20" t="str">
        <f ca="1">IF(EO24&lt;'Time Breakdown'!$A$9,"",IF(VLOOKUP(EO24,'Time Breakdown'!$A$9:$E$655,2,1)=VLOOKUP(EO23,'Time Breakdown'!$A$9:$E$655,2,1)," ",VLOOKUP(EO24,'Time Breakdown'!$A$9:$E$655,2,1)))</f>
        <v xml:space="preserve"> </v>
      </c>
      <c r="EQ24" s="21"/>
      <c r="ER24" s="76">
        <f t="shared" ca="1" si="46"/>
        <v>42380.791676666624</v>
      </c>
      <c r="ES24" s="20" t="str">
        <f ca="1">IF(ER24&lt;'Time Breakdown'!$A$9,"",IF(VLOOKUP(ER24,'Time Breakdown'!$A$9:$E$655,2,1)=VLOOKUP(ER23,'Time Breakdown'!$A$9:$E$655,2,1)," ",VLOOKUP(ER24,'Time Breakdown'!$A$9:$E$655,2,1)))</f>
        <v xml:space="preserve"> </v>
      </c>
      <c r="ET24" s="21"/>
      <c r="EU24" s="76">
        <f t="shared" ca="1" si="47"/>
        <v>42381.791676666624</v>
      </c>
      <c r="EV24" s="20" t="str">
        <f ca="1">IF(EU24&lt;'Time Breakdown'!$A$9,"",IF(VLOOKUP(EU24,'Time Breakdown'!$A$9:$E$655,2,1)=VLOOKUP(EU23,'Time Breakdown'!$A$9:$E$655,2,1)," ",VLOOKUP(EU24,'Time Breakdown'!$A$9:$E$655,2,1)))</f>
        <v xml:space="preserve"> </v>
      </c>
      <c r="EW24" s="21"/>
      <c r="EX24" s="76">
        <f t="shared" ca="1" si="48"/>
        <v>42382.791676666624</v>
      </c>
      <c r="EY24" s="20" t="str">
        <f ca="1">IF(EX24&lt;'Time Breakdown'!$A$9,"",IF(VLOOKUP(EX24,'Time Breakdown'!$A$9:$E$655,2,1)=VLOOKUP(EX23,'Time Breakdown'!$A$9:$E$655,2,1)," ",VLOOKUP(EX24,'Time Breakdown'!$A$9:$E$655,2,1)))</f>
        <v xml:space="preserve"> </v>
      </c>
      <c r="EZ24" s="21"/>
      <c r="FA24" s="76">
        <f t="shared" ca="1" si="49"/>
        <v>42383.791676666624</v>
      </c>
      <c r="FB24" s="20" t="str">
        <f ca="1">IF(FA24&lt;'Time Breakdown'!$A$9,"",IF(VLOOKUP(FA24,'Time Breakdown'!$A$9:$E$655,2,1)=VLOOKUP(FA23,'Time Breakdown'!$A$9:$E$655,2,1)," ",VLOOKUP(FA24,'Time Breakdown'!$A$9:$E$655,2,1)))</f>
        <v xml:space="preserve"> </v>
      </c>
      <c r="FC24" s="21"/>
      <c r="FD24" s="76">
        <f t="shared" ca="1" si="50"/>
        <v>42384.791676666624</v>
      </c>
      <c r="FE24" s="20" t="str">
        <f ca="1">IF(FD24&lt;'Time Breakdown'!$A$9,"",IF(VLOOKUP(FD24,'Time Breakdown'!$A$9:$E$655,2,1)=VLOOKUP(FD23,'Time Breakdown'!$A$9:$E$655,2,1)," ",VLOOKUP(FD24,'Time Breakdown'!$A$9:$E$655,2,1)))</f>
        <v xml:space="preserve"> </v>
      </c>
      <c r="FF24" s="21"/>
      <c r="FG24" s="76">
        <f t="shared" ca="1" si="51"/>
        <v>42385.791676666624</v>
      </c>
      <c r="FH24" s="20" t="str">
        <f ca="1">IF(FG24&lt;'Time Breakdown'!$A$9,"",IF(VLOOKUP(FG24,'Time Breakdown'!$A$9:$E$655,2,1)=VLOOKUP(FG23,'Time Breakdown'!$A$9:$E$655,2,1)," ",VLOOKUP(FG24,'Time Breakdown'!$A$9:$E$655,2,1)))</f>
        <v xml:space="preserve"> </v>
      </c>
      <c r="FI24" s="21"/>
      <c r="FJ24" s="76">
        <f t="shared" ca="1" si="52"/>
        <v>42386.791676666624</v>
      </c>
      <c r="FK24" s="20" t="str">
        <f ca="1">IF(FJ24&lt;'Time Breakdown'!$A$9,"",IF(VLOOKUP(FJ24,'Time Breakdown'!$A$9:$E$655,2,1)=VLOOKUP(FJ23,'Time Breakdown'!$A$9:$E$655,2,1)," ",VLOOKUP(FJ24,'Time Breakdown'!$A$9:$E$655,2,1)))</f>
        <v xml:space="preserve"> </v>
      </c>
      <c r="FL24" s="21"/>
      <c r="FM24" s="76">
        <f t="shared" ca="1" si="53"/>
        <v>42387.791676666624</v>
      </c>
      <c r="FN24" s="20" t="str">
        <f ca="1">IF(FM24&lt;'Time Breakdown'!$A$9,"",IF(VLOOKUP(FM24,'Time Breakdown'!$A$9:$E$655,2,1)=VLOOKUP(FM23,'Time Breakdown'!$A$9:$E$655,2,1)," ",VLOOKUP(FM24,'Time Breakdown'!$A$9:$E$655,2,1)))</f>
        <v xml:space="preserve"> </v>
      </c>
      <c r="FO24" s="21"/>
      <c r="FP24" s="76">
        <f t="shared" ca="1" si="54"/>
        <v>42388.791676666624</v>
      </c>
      <c r="FQ24" s="20" t="str">
        <f ca="1">IF(FP24&lt;'Time Breakdown'!$A$9,"",IF(VLOOKUP(FP24,'Time Breakdown'!$A$9:$E$655,2,1)=VLOOKUP(FP23,'Time Breakdown'!$A$9:$E$655,2,1)," ",VLOOKUP(FP24,'Time Breakdown'!$A$9:$E$655,2,1)))</f>
        <v xml:space="preserve"> </v>
      </c>
      <c r="FR24" s="21"/>
      <c r="FS24" s="76">
        <f t="shared" ca="1" si="55"/>
        <v>42389.791676666624</v>
      </c>
      <c r="FT24" s="20" t="str">
        <f ca="1">IF(FS24&lt;'Time Breakdown'!$A$9,"",IF(VLOOKUP(FS24,'Time Breakdown'!$A$9:$E$655,2,1)=VLOOKUP(FS23,'Time Breakdown'!$A$9:$E$655,2,1)," ",VLOOKUP(FS24,'Time Breakdown'!$A$9:$E$655,2,1)))</f>
        <v xml:space="preserve"> </v>
      </c>
      <c r="FU24" s="21"/>
      <c r="FV24" s="76">
        <f t="shared" ca="1" si="56"/>
        <v>42390.791676666624</v>
      </c>
      <c r="FW24" s="20" t="str">
        <f ca="1">IF(FV24&lt;'Time Breakdown'!$A$9,"",IF(VLOOKUP(FV24,'Time Breakdown'!$A$9:$E$655,2,1)=VLOOKUP(FV23,'Time Breakdown'!$A$9:$E$655,2,1)," ",VLOOKUP(FV24,'Time Breakdown'!$A$9:$E$655,2,1)))</f>
        <v xml:space="preserve"> </v>
      </c>
      <c r="FX24" s="21"/>
      <c r="FY24" s="76">
        <f t="shared" ca="1" si="57"/>
        <v>42391.791676666624</v>
      </c>
      <c r="FZ24" s="20" t="str">
        <f ca="1">IF(FY24&lt;'Time Breakdown'!$A$9,"",IF(VLOOKUP(FY24,'Time Breakdown'!$A$9:$E$655,2,1)=VLOOKUP(FY23,'Time Breakdown'!$A$9:$E$655,2,1)," ",VLOOKUP(FY24,'Time Breakdown'!$A$9:$E$655,2,1)))</f>
        <v xml:space="preserve"> </v>
      </c>
      <c r="GA24" s="21"/>
      <c r="GB24" s="76">
        <f t="shared" ca="1" si="58"/>
        <v>42392.791676666624</v>
      </c>
      <c r="GC24" s="20" t="str">
        <f ca="1">IF(GB24&lt;'Time Breakdown'!$A$9,"",IF(VLOOKUP(GB24,'Time Breakdown'!$A$9:$E$655,2,1)=VLOOKUP(GB23,'Time Breakdown'!$A$9:$E$655,2,1)," ",VLOOKUP(GB24,'Time Breakdown'!$A$9:$E$655,2,1)))</f>
        <v xml:space="preserve"> </v>
      </c>
      <c r="GD24" s="21"/>
      <c r="GE24" s="76">
        <f t="shared" ca="1" si="59"/>
        <v>42393.791676666624</v>
      </c>
      <c r="GF24" s="20" t="str">
        <f ca="1">IF(GE24&lt;'Time Breakdown'!$A$9,"",IF(VLOOKUP(GE24,'Time Breakdown'!$A$9:$E$655,2,1)=VLOOKUP(GE23,'Time Breakdown'!$A$9:$E$655,2,1)," ",VLOOKUP(GE24,'Time Breakdown'!$A$9:$E$655,2,1)))</f>
        <v xml:space="preserve"> </v>
      </c>
      <c r="GG24" s="21"/>
      <c r="GH24" s="76">
        <f t="shared" ca="1" si="60"/>
        <v>42394.791676666624</v>
      </c>
      <c r="GI24" s="20" t="str">
        <f ca="1">IF(GH24&lt;'Time Breakdown'!$A$9,"",IF(VLOOKUP(GH24,'Time Breakdown'!$A$9:$E$655,2,1)=VLOOKUP(GH23,'Time Breakdown'!$A$9:$E$655,2,1)," ",VLOOKUP(GH24,'Time Breakdown'!$A$9:$E$655,2,1)))</f>
        <v xml:space="preserve"> </v>
      </c>
      <c r="GJ24" s="21"/>
      <c r="GK24" s="76">
        <f t="shared" ca="1" si="61"/>
        <v>42395.791676666624</v>
      </c>
      <c r="GL24" s="20" t="str">
        <f ca="1">IF(GK24&lt;'Time Breakdown'!$A$9,"",IF(VLOOKUP(GK24,'Time Breakdown'!$A$9:$E$655,2,1)=VLOOKUP(GK23,'Time Breakdown'!$A$9:$E$655,2,1)," ",VLOOKUP(GK24,'Time Breakdown'!$A$9:$E$655,2,1)))</f>
        <v xml:space="preserve"> </v>
      </c>
      <c r="GM24" s="21"/>
      <c r="GN24" s="76">
        <f t="shared" ca="1" si="62"/>
        <v>42396.791676666624</v>
      </c>
      <c r="GO24" s="20" t="str">
        <f ca="1">IF(GN24&lt;'Time Breakdown'!$A$9,"",IF(VLOOKUP(GN24,'Time Breakdown'!$A$9:$E$655,2,1)=VLOOKUP(GN23,'Time Breakdown'!$A$9:$E$655,2,1)," ",VLOOKUP(GN24,'Time Breakdown'!$A$9:$E$655,2,1)))</f>
        <v xml:space="preserve"> </v>
      </c>
      <c r="GP24" s="21"/>
      <c r="GQ24" s="76">
        <f t="shared" ca="1" si="63"/>
        <v>42397.791676666624</v>
      </c>
      <c r="GR24" s="20" t="str">
        <f ca="1">IF(GQ24&lt;'Time Breakdown'!$A$9,"",IF(VLOOKUP(GQ24,'Time Breakdown'!$A$9:$E$655,2,1)=VLOOKUP(GQ23,'Time Breakdown'!$A$9:$E$655,2,1)," ",VLOOKUP(GQ24,'Time Breakdown'!$A$9:$E$655,2,1)))</f>
        <v xml:space="preserve"> </v>
      </c>
      <c r="GS24" s="21"/>
      <c r="GT24" s="76">
        <f t="shared" ca="1" si="64"/>
        <v>42398.791676666624</v>
      </c>
      <c r="GU24" s="20" t="str">
        <f ca="1">IF(GT24&lt;'Time Breakdown'!$A$9,"",IF(VLOOKUP(GT24,'Time Breakdown'!$A$9:$E$655,2,1)=VLOOKUP(GT23,'Time Breakdown'!$A$9:$E$655,2,1)," ",VLOOKUP(GT24,'Time Breakdown'!$A$9:$E$655,2,1)))</f>
        <v xml:space="preserve"> </v>
      </c>
      <c r="GV24" s="21"/>
      <c r="GW24" s="76">
        <f t="shared" ca="1" si="65"/>
        <v>42399.791676666624</v>
      </c>
      <c r="GX24" s="20" t="str">
        <f ca="1">IF(GW24&lt;'Time Breakdown'!$A$9,"",IF(VLOOKUP(GW24,'Time Breakdown'!$A$9:$E$655,2,1)=VLOOKUP(GW23,'Time Breakdown'!$A$9:$E$655,2,1)," ",VLOOKUP(GW24,'Time Breakdown'!$A$9:$E$655,2,1)))</f>
        <v xml:space="preserve"> </v>
      </c>
      <c r="GY24" s="21"/>
      <c r="GZ24" s="76">
        <f t="shared" ca="1" si="66"/>
        <v>42400.791676666624</v>
      </c>
      <c r="HA24" s="20" t="str">
        <f ca="1">IF(GZ24&lt;'Time Breakdown'!$A$9,"",IF(VLOOKUP(GZ24,'Time Breakdown'!$A$9:$E$655,2,1)=VLOOKUP(GZ23,'Time Breakdown'!$A$9:$E$655,2,1)," ",VLOOKUP(GZ24,'Time Breakdown'!$A$9:$E$655,2,1)))</f>
        <v xml:space="preserve"> </v>
      </c>
      <c r="HB24" s="21"/>
      <c r="HC24" s="76">
        <f t="shared" ca="1" si="67"/>
        <v>42401.791676666624</v>
      </c>
      <c r="HD24" s="20" t="str">
        <f ca="1">IF(HC24&lt;'Time Breakdown'!$A$9,"",IF(VLOOKUP(HC24,'Time Breakdown'!$A$9:$E$655,2,1)=VLOOKUP(HC23,'Time Breakdown'!$A$9:$E$655,2,1)," ",VLOOKUP(HC24,'Time Breakdown'!$A$9:$E$655,2,1)))</f>
        <v xml:space="preserve"> </v>
      </c>
      <c r="HE24" s="21"/>
      <c r="HF24" s="76">
        <f t="shared" ca="1" si="68"/>
        <v>42402.791676666624</v>
      </c>
      <c r="HG24" s="20" t="str">
        <f ca="1">IF(HF24&lt;'Time Breakdown'!$A$9,"",IF(VLOOKUP(HF24,'Time Breakdown'!$A$9:$E$655,2,1)=VLOOKUP(HF23,'Time Breakdown'!$A$9:$E$655,2,1)," ",VLOOKUP(HF24,'Time Breakdown'!$A$9:$E$655,2,1)))</f>
        <v xml:space="preserve"> </v>
      </c>
      <c r="HH24" s="21"/>
      <c r="HI24" s="76">
        <f t="shared" ca="1" si="69"/>
        <v>42403.791676666624</v>
      </c>
      <c r="HJ24" s="20" t="str">
        <f ca="1">IF(HI24&lt;'Time Breakdown'!$A$9,"",IF(VLOOKUP(HI24,'Time Breakdown'!$A$9:$E$655,2,1)=VLOOKUP(HI23,'Time Breakdown'!$A$9:$E$655,2,1)," ",VLOOKUP(HI24,'Time Breakdown'!$A$9:$E$655,2,1)))</f>
        <v xml:space="preserve"> </v>
      </c>
      <c r="HK24" s="21"/>
      <c r="HL24" s="76">
        <f t="shared" ca="1" si="70"/>
        <v>42404.791676666624</v>
      </c>
      <c r="HM24" s="20" t="str">
        <f ca="1">IF(HL24&lt;'Time Breakdown'!$A$9,"",IF(VLOOKUP(HL24,'Time Breakdown'!$A$9:$E$655,2,1)=VLOOKUP(HL23,'Time Breakdown'!$A$9:$E$655,2,1)," ",VLOOKUP(HL24,'Time Breakdown'!$A$9:$E$655,2,1)))</f>
        <v xml:space="preserve"> </v>
      </c>
      <c r="HN24" s="21"/>
      <c r="HO24" s="76">
        <f t="shared" ca="1" si="71"/>
        <v>42405.791676666624</v>
      </c>
      <c r="HP24" s="20" t="str">
        <f ca="1">IF(HO24&lt;'Time Breakdown'!$A$9,"",IF(VLOOKUP(HO24,'Time Breakdown'!$A$9:$E$655,2,1)=VLOOKUP(HO23,'Time Breakdown'!$A$9:$E$655,2,1)," ",VLOOKUP(HO24,'Time Breakdown'!$A$9:$E$655,2,1)))</f>
        <v xml:space="preserve"> </v>
      </c>
      <c r="HQ24" s="21"/>
      <c r="HR24" s="76">
        <f t="shared" ca="1" si="72"/>
        <v>42406.791676666624</v>
      </c>
      <c r="HS24" s="20" t="str">
        <f ca="1">IF(HR24&lt;'Time Breakdown'!$A$9,"",IF(VLOOKUP(HR24,'Time Breakdown'!$A$9:$E$655,2,1)=VLOOKUP(HR23,'Time Breakdown'!$A$9:$E$655,2,1)," ",VLOOKUP(HR24,'Time Breakdown'!$A$9:$E$655,2,1)))</f>
        <v xml:space="preserve"> </v>
      </c>
      <c r="HT24" s="21"/>
      <c r="HU24" s="76">
        <f t="shared" ca="1" si="73"/>
        <v>42407.791676666624</v>
      </c>
      <c r="HV24" s="20" t="str">
        <f ca="1">IF(HU24&lt;'Time Breakdown'!$A$9,"",IF(VLOOKUP(HU24,'Time Breakdown'!$A$9:$E$655,2,1)=VLOOKUP(HU23,'Time Breakdown'!$A$9:$E$655,2,1)," ",VLOOKUP(HU24,'Time Breakdown'!$A$9:$E$655,2,1)))</f>
        <v xml:space="preserve"> </v>
      </c>
      <c r="HW24" s="21"/>
      <c r="HX24" s="76">
        <f t="shared" ca="1" si="74"/>
        <v>42408.791676666624</v>
      </c>
      <c r="HY24" s="20" t="str">
        <f ca="1">IF(HX24&lt;'Time Breakdown'!$A$9,"",IF(VLOOKUP(HX24,'Time Breakdown'!$A$9:$E$655,2,1)=VLOOKUP(HX23,'Time Breakdown'!$A$9:$E$655,2,1)," ",VLOOKUP(HX24,'Time Breakdown'!$A$9:$E$655,2,1)))</f>
        <v xml:space="preserve"> </v>
      </c>
      <c r="HZ24" s="21"/>
      <c r="IA24" s="76">
        <f t="shared" ca="1" si="75"/>
        <v>42409.791676666624</v>
      </c>
      <c r="IB24" s="20" t="str">
        <f ca="1">IF(IA24&lt;'Time Breakdown'!$A$9,"",IF(VLOOKUP(IA24,'Time Breakdown'!$A$9:$E$655,2,1)=VLOOKUP(IA23,'Time Breakdown'!$A$9:$E$655,2,1)," ",VLOOKUP(IA24,'Time Breakdown'!$A$9:$E$655,2,1)))</f>
        <v xml:space="preserve"> </v>
      </c>
      <c r="IC24" s="21"/>
      <c r="ID24" s="76">
        <f t="shared" ca="1" si="76"/>
        <v>42410.791676666624</v>
      </c>
      <c r="IE24" s="20" t="str">
        <f ca="1">IF(ID24&lt;'Time Breakdown'!$A$9,"",IF(VLOOKUP(ID24,'Time Breakdown'!$A$9:$E$655,2,1)=VLOOKUP(ID23,'Time Breakdown'!$A$9:$E$655,2,1)," ",VLOOKUP(ID24,'Time Breakdown'!$A$9:$E$655,2,1)))</f>
        <v xml:space="preserve"> </v>
      </c>
      <c r="IF24" s="21"/>
      <c r="IG24" s="76">
        <f t="shared" ca="1" si="77"/>
        <v>42411.791676666624</v>
      </c>
      <c r="IH24" s="20" t="str">
        <f ca="1">IF(IG24&lt;'Time Breakdown'!$A$9,"",IF(VLOOKUP(IG24,'Time Breakdown'!$A$9:$E$655,2,1)=VLOOKUP(IG23,'Time Breakdown'!$A$9:$E$655,2,1)," ",VLOOKUP(IG24,'Time Breakdown'!$A$9:$E$655,2,1)))</f>
        <v xml:space="preserve"> </v>
      </c>
      <c r="II24" s="21"/>
      <c r="IJ24" s="76">
        <f t="shared" ca="1" si="78"/>
        <v>42412.791676666624</v>
      </c>
      <c r="IK24" s="20" t="str">
        <f ca="1">IF(IJ24&lt;'Time Breakdown'!$A$9,"",IF(VLOOKUP(IJ24,'Time Breakdown'!$A$9:$E$655,2,1)=VLOOKUP(IJ23,'Time Breakdown'!$A$9:$E$655,2,1)," ",VLOOKUP(IJ24,'Time Breakdown'!$A$9:$E$655,2,1)))</f>
        <v xml:space="preserve"> </v>
      </c>
      <c r="IL24" s="21"/>
      <c r="IM24" s="76">
        <f t="shared" ca="1" si="79"/>
        <v>42413.791676666624</v>
      </c>
      <c r="IN24" s="20" t="str">
        <f ca="1">IF(IM24&lt;'Time Breakdown'!$A$9,"",IF(VLOOKUP(IM24,'Time Breakdown'!$A$9:$E$655,2,1)=VLOOKUP(IM23,'Time Breakdown'!$A$9:$E$655,2,1)," ",VLOOKUP(IM24,'Time Breakdown'!$A$9:$E$655,2,1)))</f>
        <v xml:space="preserve"> </v>
      </c>
      <c r="IO24" s="21"/>
      <c r="IP24" s="76">
        <f t="shared" ca="1" si="80"/>
        <v>42414.791676666624</v>
      </c>
      <c r="IQ24" s="20" t="str">
        <f ca="1">IF(IP24&lt;'Time Breakdown'!$A$9,"",IF(VLOOKUP(IP24,'Time Breakdown'!$A$9:$E$655,2,1)=VLOOKUP(IP23,'Time Breakdown'!$A$9:$E$655,2,1)," ",VLOOKUP(IP24,'Time Breakdown'!$A$9:$E$655,2,1)))</f>
        <v xml:space="preserve"> </v>
      </c>
      <c r="IR24" s="21"/>
      <c r="IS24" s="76">
        <f t="shared" ca="1" si="81"/>
        <v>42415.791676666624</v>
      </c>
      <c r="IT24" s="20" t="str">
        <f ca="1">IF(IS24&lt;'Time Breakdown'!$A$9,"",IF(VLOOKUP(IS24,'Time Breakdown'!$A$9:$E$655,2,1)=VLOOKUP(IS23,'Time Breakdown'!$A$9:$E$655,2,1)," ",VLOOKUP(IS24,'Time Breakdown'!$A$9:$E$655,2,1)))</f>
        <v xml:space="preserve"> </v>
      </c>
      <c r="IU24" s="21"/>
    </row>
    <row r="25" spans="1:255" ht="15" customHeight="1">
      <c r="A25" s="76">
        <f t="shared" ca="1" si="82"/>
        <v>42331.833343333288</v>
      </c>
      <c r="B25" s="20" t="str">
        <f ca="1">IF(A25&lt;'Time Breakdown'!$A$9,"",IF(VLOOKUP(A25,'Time Breakdown'!$A$9:$E$655,2,1)=VLOOKUP(A24,'Time Breakdown'!$A$9:$E$655,2,1)," ",VLOOKUP(A25,'Time Breakdown'!$A$9:$E$655,2,1)))</f>
        <v xml:space="preserve"> </v>
      </c>
      <c r="C25" s="21"/>
      <c r="D25" s="76">
        <f t="shared" ca="1" si="83"/>
        <v>42332.833343333288</v>
      </c>
      <c r="E25" s="20" t="str">
        <f ca="1">IF(D25&lt;'Time Breakdown'!$A$9,"",IF(VLOOKUP(D25,'Time Breakdown'!$A$9:$E$655,2,1)=VLOOKUP(D24,'Time Breakdown'!$A$9:$E$655,2,1)," ",VLOOKUP(D25,'Time Breakdown'!$A$9:$E$655,2,1)))</f>
        <v xml:space="preserve"> </v>
      </c>
      <c r="F25" s="21"/>
      <c r="G25" s="76">
        <f t="shared" ca="1" si="84"/>
        <v>42333.833343333288</v>
      </c>
      <c r="H25" s="20" t="str">
        <f ca="1">IF(G25&lt;'Time Breakdown'!$A$9,"",IF(VLOOKUP(G25,'Time Breakdown'!$A$9:$E$655,2,1)=VLOOKUP(G24,'Time Breakdown'!$A$9:$E$655,2,1)," ",VLOOKUP(G25,'Time Breakdown'!$A$9:$E$655,2,1)))</f>
        <v xml:space="preserve"> </v>
      </c>
      <c r="I25" s="21"/>
      <c r="J25" s="76">
        <f t="shared" ca="1" si="0"/>
        <v>42334.833343333288</v>
      </c>
      <c r="K25" s="20" t="str">
        <f ca="1">IF(J25&lt;'Time Breakdown'!$A$9,"",IF(VLOOKUP(J25,'Time Breakdown'!$A$9:$E$655,2,1)=VLOOKUP(J24,'Time Breakdown'!$A$9:$E$655,2,1)," ",VLOOKUP(J25,'Time Breakdown'!$A$9:$E$655,2,1)))</f>
        <v xml:space="preserve"> </v>
      </c>
      <c r="L25" s="21"/>
      <c r="M25" s="76">
        <f t="shared" ca="1" si="1"/>
        <v>42335.833343333288</v>
      </c>
      <c r="N25" s="20" t="str">
        <f ca="1">IF(M25&lt;'Time Breakdown'!$A$9,"",IF(VLOOKUP(M25,'Time Breakdown'!$A$9:$E$655,2,1)=VLOOKUP(M24,'Time Breakdown'!$A$9:$E$655,2,1)," ",VLOOKUP(M25,'Time Breakdown'!$A$9:$E$655,2,1)))</f>
        <v xml:space="preserve"> </v>
      </c>
      <c r="O25" s="21"/>
      <c r="P25" s="76">
        <f t="shared" ca="1" si="2"/>
        <v>42336.833343333288</v>
      </c>
      <c r="Q25" s="20" t="str">
        <f ca="1">IF(P25&lt;'Time Breakdown'!$A$9,"",IF(VLOOKUP(P25,'Time Breakdown'!$A$9:$E$655,2,1)=VLOOKUP(P24,'Time Breakdown'!$A$9:$E$655,2,1)," ",VLOOKUP(P25,'Time Breakdown'!$A$9:$E$655,2,1)))</f>
        <v xml:space="preserve"> </v>
      </c>
      <c r="R25" s="21"/>
      <c r="S25" s="76">
        <f t="shared" ca="1" si="3"/>
        <v>42337.833343333288</v>
      </c>
      <c r="T25" s="20" t="str">
        <f ca="1">IF(S25&lt;'Time Breakdown'!$A$9,"",IF(VLOOKUP(S25,'Time Breakdown'!$A$9:$E$655,2,1)=VLOOKUP(S24,'Time Breakdown'!$A$9:$E$655,2,1)," ",VLOOKUP(S25,'Time Breakdown'!$A$9:$E$655,2,1)))</f>
        <v xml:space="preserve"> </v>
      </c>
      <c r="U25" s="21"/>
      <c r="V25" s="76">
        <f t="shared" ca="1" si="4"/>
        <v>42338.833343333288</v>
      </c>
      <c r="W25" s="20" t="str">
        <f ca="1">IF(V25&lt;'Time Breakdown'!$A$9,"",IF(VLOOKUP(V25,'Time Breakdown'!$A$9:$E$655,2,1)=VLOOKUP(V24,'Time Breakdown'!$A$9:$E$655,2,1)," ",VLOOKUP(V25,'Time Breakdown'!$A$9:$E$655,2,1)))</f>
        <v xml:space="preserve"> </v>
      </c>
      <c r="X25" s="21"/>
      <c r="Y25" s="76">
        <f t="shared" ca="1" si="5"/>
        <v>42339.833343333288</v>
      </c>
      <c r="Z25" s="20" t="str">
        <f ca="1">IF(Y25&lt;'Time Breakdown'!$A$9,"",IF(VLOOKUP(Y25,'Time Breakdown'!$A$9:$E$655,2,1)=VLOOKUP(Y24,'Time Breakdown'!$A$9:$E$655,2,1)," ",VLOOKUP(Y25,'Time Breakdown'!$A$9:$E$655,2,1)))</f>
        <v xml:space="preserve"> </v>
      </c>
      <c r="AA25" s="21"/>
      <c r="AB25" s="76">
        <f t="shared" ca="1" si="6"/>
        <v>42340.833343333288</v>
      </c>
      <c r="AC25" s="20" t="str">
        <f ca="1">IF(AB25&lt;'Time Breakdown'!$A$9,"",IF(VLOOKUP(AB25,'Time Breakdown'!$A$9:$E$655,2,1)=VLOOKUP(AB24,'Time Breakdown'!$A$9:$E$655,2,1)," ",VLOOKUP(AB25,'Time Breakdown'!$A$9:$E$655,2,1)))</f>
        <v xml:space="preserve"> </v>
      </c>
      <c r="AD25" s="21"/>
      <c r="AE25" s="76">
        <f t="shared" ca="1" si="7"/>
        <v>42341.833343333288</v>
      </c>
      <c r="AF25" s="20" t="str">
        <f ca="1">IF(AE25&lt;'Time Breakdown'!$A$9,"",IF(VLOOKUP(AE25,'Time Breakdown'!$A$9:$E$655,2,1)=VLOOKUP(AE24,'Time Breakdown'!$A$9:$E$655,2,1)," ",VLOOKUP(AE25,'Time Breakdown'!$A$9:$E$655,2,1)))</f>
        <v xml:space="preserve"> </v>
      </c>
      <c r="AG25" s="21"/>
      <c r="AH25" s="76">
        <f t="shared" ca="1" si="8"/>
        <v>42342.833343333288</v>
      </c>
      <c r="AI25" s="20" t="str">
        <f ca="1">IF(AH25&lt;'Time Breakdown'!$A$9,"",IF(VLOOKUP(AH25,'Time Breakdown'!$A$9:$E$655,2,1)=VLOOKUP(AH24,'Time Breakdown'!$A$9:$E$655,2,1)," ",VLOOKUP(AH25,'Time Breakdown'!$A$9:$E$655,2,1)))</f>
        <v xml:space="preserve"> </v>
      </c>
      <c r="AJ25" s="21"/>
      <c r="AK25" s="76">
        <f t="shared" ca="1" si="9"/>
        <v>42343.833343333288</v>
      </c>
      <c r="AL25" s="20" t="str">
        <f ca="1">IF(AK25&lt;'Time Breakdown'!$A$9,"",IF(VLOOKUP(AK25,'Time Breakdown'!$A$9:$E$655,2,1)=VLOOKUP(AK24,'Time Breakdown'!$A$9:$E$655,2,1)," ",VLOOKUP(AK25,'Time Breakdown'!$A$9:$E$655,2,1)))</f>
        <v xml:space="preserve"> </v>
      </c>
      <c r="AM25" s="21"/>
      <c r="AN25" s="76">
        <f t="shared" ca="1" si="10"/>
        <v>42344.833343333288</v>
      </c>
      <c r="AO25" s="20" t="str">
        <f ca="1">IF(AN25&lt;'Time Breakdown'!$A$9,"",IF(VLOOKUP(AN25,'Time Breakdown'!$A$9:$E$655,2,1)=VLOOKUP(AN24,'Time Breakdown'!$A$9:$E$655,2,1)," ",VLOOKUP(AN25,'Time Breakdown'!$A$9:$E$655,2,1)))</f>
        <v xml:space="preserve"> </v>
      </c>
      <c r="AP25" s="21"/>
      <c r="AQ25" s="76">
        <f t="shared" ca="1" si="11"/>
        <v>42345.833343333288</v>
      </c>
      <c r="AR25" s="20" t="str">
        <f ca="1">IF(AQ25&lt;'Time Breakdown'!$A$9,"",IF(VLOOKUP(AQ25,'Time Breakdown'!$A$9:$E$655,2,1)=VLOOKUP(AQ24,'Time Breakdown'!$A$9:$E$655,2,1)," ",VLOOKUP(AQ25,'Time Breakdown'!$A$9:$E$655,2,1)))</f>
        <v xml:space="preserve"> </v>
      </c>
      <c r="AS25" s="21"/>
      <c r="AT25" s="76">
        <f t="shared" ca="1" si="12"/>
        <v>42346.833343333288</v>
      </c>
      <c r="AU25" s="20" t="str">
        <f ca="1">IF(AT25&lt;'Time Breakdown'!$A$9,"",IF(VLOOKUP(AT25,'Time Breakdown'!$A$9:$E$655,2,1)=VLOOKUP(AT24,'Time Breakdown'!$A$9:$E$655,2,1)," ",VLOOKUP(AT25,'Time Breakdown'!$A$9:$E$655,2,1)))</f>
        <v xml:space="preserve"> </v>
      </c>
      <c r="AV25" s="21"/>
      <c r="AW25" s="76">
        <f t="shared" ca="1" si="13"/>
        <v>42347.833343333288</v>
      </c>
      <c r="AX25" s="20" t="str">
        <f ca="1">IF(AW25&lt;'Time Breakdown'!$A$9,"",IF(VLOOKUP(AW25,'Time Breakdown'!$A$9:$E$655,2,1)=VLOOKUP(AW24,'Time Breakdown'!$A$9:$E$655,2,1)," ",VLOOKUP(AW25,'Time Breakdown'!$A$9:$E$655,2,1)))</f>
        <v xml:space="preserve"> </v>
      </c>
      <c r="AY25" s="21"/>
      <c r="AZ25" s="76">
        <f t="shared" ca="1" si="14"/>
        <v>42348.833343333288</v>
      </c>
      <c r="BA25" s="20" t="str">
        <f ca="1">IF(AZ25&lt;'Time Breakdown'!$A$9,"",IF(VLOOKUP(AZ25,'Time Breakdown'!$A$9:$E$655,2,1)=VLOOKUP(AZ24,'Time Breakdown'!$A$9:$E$655,2,1)," ",VLOOKUP(AZ25,'Time Breakdown'!$A$9:$E$655,2,1)))</f>
        <v xml:space="preserve"> </v>
      </c>
      <c r="BB25" s="21"/>
      <c r="BC25" s="76">
        <f t="shared" ca="1" si="15"/>
        <v>42349.833343333288</v>
      </c>
      <c r="BD25" s="20" t="str">
        <f ca="1">IF(BC25&lt;'Time Breakdown'!$A$9,"",IF(VLOOKUP(BC25,'Time Breakdown'!$A$9:$E$655,2,1)=VLOOKUP(BC24,'Time Breakdown'!$A$9:$E$655,2,1)," ",VLOOKUP(BC25,'Time Breakdown'!$A$9:$E$655,2,1)))</f>
        <v xml:space="preserve"> </v>
      </c>
      <c r="BE25" s="21"/>
      <c r="BF25" s="76">
        <f t="shared" ca="1" si="16"/>
        <v>42350.833343333288</v>
      </c>
      <c r="BG25" s="20" t="str">
        <f ca="1">IF(BF25&lt;'Time Breakdown'!$A$9,"",IF(VLOOKUP(BF25,'Time Breakdown'!$A$9:$E$655,2,1)=VLOOKUP(BF24,'Time Breakdown'!$A$9:$E$655,2,1)," ",VLOOKUP(BF25,'Time Breakdown'!$A$9:$E$655,2,1)))</f>
        <v xml:space="preserve"> </v>
      </c>
      <c r="BH25" s="21"/>
      <c r="BI25" s="76">
        <f t="shared" ca="1" si="17"/>
        <v>42351.833343333288</v>
      </c>
      <c r="BJ25" s="20" t="str">
        <f ca="1">IF(BI25&lt;'Time Breakdown'!$A$9,"",IF(VLOOKUP(BI25,'Time Breakdown'!$A$9:$E$655,2,1)=VLOOKUP(BI24,'Time Breakdown'!$A$9:$E$655,2,1)," ",VLOOKUP(BI25,'Time Breakdown'!$A$9:$E$655,2,1)))</f>
        <v xml:space="preserve"> </v>
      </c>
      <c r="BK25" s="21"/>
      <c r="BL25" s="76">
        <f t="shared" ca="1" si="18"/>
        <v>42352.833343333288</v>
      </c>
      <c r="BM25" s="20" t="str">
        <f ca="1">IF(BL25&lt;'Time Breakdown'!$A$9,"",IF(VLOOKUP(BL25,'Time Breakdown'!$A$9:$E$655,2,1)=VLOOKUP(BL24,'Time Breakdown'!$A$9:$E$655,2,1)," ",VLOOKUP(BL25,'Time Breakdown'!$A$9:$E$655,2,1)))</f>
        <v xml:space="preserve"> </v>
      </c>
      <c r="BN25" s="21"/>
      <c r="BO25" s="76">
        <f t="shared" ca="1" si="19"/>
        <v>42353.833343333288</v>
      </c>
      <c r="BP25" s="20" t="str">
        <f ca="1">IF(BO25&lt;'Time Breakdown'!$A$9,"",IF(VLOOKUP(BO25,'Time Breakdown'!$A$9:$E$655,2,1)=VLOOKUP(BO24,'Time Breakdown'!$A$9:$E$655,2,1)," ",VLOOKUP(BO25,'Time Breakdown'!$A$9:$E$655,2,1)))</f>
        <v xml:space="preserve"> </v>
      </c>
      <c r="BQ25" s="21"/>
      <c r="BR25" s="76">
        <f t="shared" ca="1" si="20"/>
        <v>42354.833343333288</v>
      </c>
      <c r="BS25" s="20" t="str">
        <f ca="1">IF(BR25&lt;'Time Breakdown'!$A$9,"",IF(VLOOKUP(BR25,'Time Breakdown'!$A$9:$E$655,2,1)=VLOOKUP(BR24,'Time Breakdown'!$A$9:$E$655,2,1)," ",VLOOKUP(BR25,'Time Breakdown'!$A$9:$E$655,2,1)))</f>
        <v xml:space="preserve"> </v>
      </c>
      <c r="BT25" s="21"/>
      <c r="BU25" s="76">
        <f t="shared" ca="1" si="21"/>
        <v>42355.833343333288</v>
      </c>
      <c r="BV25" s="20" t="str">
        <f ca="1">IF(BU25&lt;'Time Breakdown'!$A$9,"",IF(VLOOKUP(BU25,'Time Breakdown'!$A$9:$E$655,2,1)=VLOOKUP(BU24,'Time Breakdown'!$A$9:$E$655,2,1)," ",VLOOKUP(BU25,'Time Breakdown'!$A$9:$E$655,2,1)))</f>
        <v xml:space="preserve"> </v>
      </c>
      <c r="BW25" s="21"/>
      <c r="BX25" s="76">
        <f t="shared" ca="1" si="22"/>
        <v>42356.833343333288</v>
      </c>
      <c r="BY25" s="20" t="str">
        <f ca="1">IF(BX25&lt;'Time Breakdown'!$A$9,"",IF(VLOOKUP(BX25,'Time Breakdown'!$A$9:$E$655,2,1)=VLOOKUP(BX24,'Time Breakdown'!$A$9:$E$655,2,1)," ",VLOOKUP(BX25,'Time Breakdown'!$A$9:$E$655,2,1)))</f>
        <v xml:space="preserve"> </v>
      </c>
      <c r="BZ25" s="21"/>
      <c r="CA25" s="76">
        <f t="shared" ca="1" si="23"/>
        <v>42357.833343333288</v>
      </c>
      <c r="CB25" s="20" t="str">
        <f ca="1">IF(CA25&lt;'Time Breakdown'!$A$9,"",IF(VLOOKUP(CA25,'Time Breakdown'!$A$9:$E$655,2,1)=VLOOKUP(CA24,'Time Breakdown'!$A$9:$E$655,2,1)," ",VLOOKUP(CA25,'Time Breakdown'!$A$9:$E$655,2,1)))</f>
        <v xml:space="preserve"> </v>
      </c>
      <c r="CC25" s="21"/>
      <c r="CD25" s="76">
        <f t="shared" ca="1" si="24"/>
        <v>42358.833343333288</v>
      </c>
      <c r="CE25" s="20" t="str">
        <f ca="1">IF(CD25&lt;'Time Breakdown'!$A$9,"",IF(VLOOKUP(CD25,'Time Breakdown'!$A$9:$E$655,2,1)=VLOOKUP(CD24,'Time Breakdown'!$A$9:$E$655,2,1)," ",VLOOKUP(CD25,'Time Breakdown'!$A$9:$E$655,2,1)))</f>
        <v xml:space="preserve"> </v>
      </c>
      <c r="CF25" s="21"/>
      <c r="CG25" s="76">
        <f t="shared" ca="1" si="25"/>
        <v>42359.833343333288</v>
      </c>
      <c r="CH25" s="20" t="str">
        <f ca="1">IF(CG25&lt;'Time Breakdown'!$A$9,"",IF(VLOOKUP(CG25,'Time Breakdown'!$A$9:$E$655,2,1)=VLOOKUP(CG24,'Time Breakdown'!$A$9:$E$655,2,1)," ",VLOOKUP(CG25,'Time Breakdown'!$A$9:$E$655,2,1)))</f>
        <v xml:space="preserve"> </v>
      </c>
      <c r="CI25" s="21"/>
      <c r="CJ25" s="76">
        <f t="shared" ca="1" si="26"/>
        <v>42360.833343333288</v>
      </c>
      <c r="CK25" s="20" t="str">
        <f ca="1">IF(CJ25&lt;'Time Breakdown'!$A$9,"",IF(VLOOKUP(CJ25,'Time Breakdown'!$A$9:$E$655,2,1)=VLOOKUP(CJ24,'Time Breakdown'!$A$9:$E$655,2,1)," ",VLOOKUP(CJ25,'Time Breakdown'!$A$9:$E$655,2,1)))</f>
        <v xml:space="preserve"> </v>
      </c>
      <c r="CL25" s="21"/>
      <c r="CM25" s="76">
        <f t="shared" ca="1" si="27"/>
        <v>42361.833343333288</v>
      </c>
      <c r="CN25" s="20" t="str">
        <f ca="1">IF(CM25&lt;'Time Breakdown'!$A$9,"",IF(VLOOKUP(CM25,'Time Breakdown'!$A$9:$E$655,2,1)=VLOOKUP(CM24,'Time Breakdown'!$A$9:$E$655,2,1)," ",VLOOKUP(CM25,'Time Breakdown'!$A$9:$E$655,2,1)))</f>
        <v xml:space="preserve"> </v>
      </c>
      <c r="CO25" s="21"/>
      <c r="CP25" s="76">
        <f t="shared" ca="1" si="28"/>
        <v>42362.833343333288</v>
      </c>
      <c r="CQ25" s="20" t="str">
        <f ca="1">IF(CP25&lt;'Time Breakdown'!$A$9,"",IF(VLOOKUP(CP25,'Time Breakdown'!$A$9:$E$655,2,1)=VLOOKUP(CP24,'Time Breakdown'!$A$9:$E$655,2,1)," ",VLOOKUP(CP25,'Time Breakdown'!$A$9:$E$655,2,1)))</f>
        <v xml:space="preserve"> </v>
      </c>
      <c r="CR25" s="21"/>
      <c r="CS25" s="76">
        <f t="shared" ca="1" si="29"/>
        <v>42363.833343333288</v>
      </c>
      <c r="CT25" s="20" t="str">
        <f ca="1">IF(CS25&lt;'Time Breakdown'!$A$9,"",IF(VLOOKUP(CS25,'Time Breakdown'!$A$9:$E$655,2,1)=VLOOKUP(CS24,'Time Breakdown'!$A$9:$E$655,2,1)," ",VLOOKUP(CS25,'Time Breakdown'!$A$9:$E$655,2,1)))</f>
        <v xml:space="preserve"> </v>
      </c>
      <c r="CU25" s="21"/>
      <c r="CV25" s="76">
        <f t="shared" ca="1" si="30"/>
        <v>42364.833343333288</v>
      </c>
      <c r="CW25" s="20" t="str">
        <f ca="1">IF(CV25&lt;'Time Breakdown'!$A$9,"",IF(VLOOKUP(CV25,'Time Breakdown'!$A$9:$E$655,2,1)=VLOOKUP(CV24,'Time Breakdown'!$A$9:$E$655,2,1)," ",VLOOKUP(CV25,'Time Breakdown'!$A$9:$E$655,2,1)))</f>
        <v xml:space="preserve"> </v>
      </c>
      <c r="CX25" s="21"/>
      <c r="CY25" s="76">
        <f t="shared" ca="1" si="31"/>
        <v>42365.833343333288</v>
      </c>
      <c r="CZ25" s="20" t="str">
        <f ca="1">IF(CY25&lt;'Time Breakdown'!$A$9,"",IF(VLOOKUP(CY25,'Time Breakdown'!$A$9:$E$655,2,1)=VLOOKUP(CY24,'Time Breakdown'!$A$9:$E$655,2,1)," ",VLOOKUP(CY25,'Time Breakdown'!$A$9:$E$655,2,1)))</f>
        <v xml:space="preserve"> </v>
      </c>
      <c r="DA25" s="21"/>
      <c r="DB25" s="76">
        <f t="shared" ca="1" si="32"/>
        <v>42366.833343333288</v>
      </c>
      <c r="DC25" s="20" t="str">
        <f ca="1">IF(DB25&lt;'Time Breakdown'!$A$9,"",IF(VLOOKUP(DB25,'Time Breakdown'!$A$9:$E$655,2,1)=VLOOKUP(DB24,'Time Breakdown'!$A$9:$E$655,2,1)," ",VLOOKUP(DB25,'Time Breakdown'!$A$9:$E$655,2,1)))</f>
        <v xml:space="preserve"> </v>
      </c>
      <c r="DD25" s="21"/>
      <c r="DE25" s="76">
        <f t="shared" ca="1" si="33"/>
        <v>42367.833343333288</v>
      </c>
      <c r="DF25" s="20" t="str">
        <f ca="1">IF(DE25&lt;'Time Breakdown'!$A$9,"",IF(VLOOKUP(DE25,'Time Breakdown'!$A$9:$E$655,2,1)=VLOOKUP(DE24,'Time Breakdown'!$A$9:$E$655,2,1)," ",VLOOKUP(DE25,'Time Breakdown'!$A$9:$E$655,2,1)))</f>
        <v xml:space="preserve"> </v>
      </c>
      <c r="DG25" s="21"/>
      <c r="DH25" s="76">
        <f t="shared" ca="1" si="34"/>
        <v>42368.833343333288</v>
      </c>
      <c r="DI25" s="20" t="str">
        <f ca="1">IF(DH25&lt;'Time Breakdown'!$A$9,"",IF(VLOOKUP(DH25,'Time Breakdown'!$A$9:$E$655,2,1)=VLOOKUP(DH24,'Time Breakdown'!$A$9:$E$655,2,1)," ",VLOOKUP(DH25,'Time Breakdown'!$A$9:$E$655,2,1)))</f>
        <v xml:space="preserve"> </v>
      </c>
      <c r="DJ25" s="21"/>
      <c r="DK25" s="76">
        <f t="shared" ca="1" si="35"/>
        <v>42369.833343333288</v>
      </c>
      <c r="DL25" s="20" t="str">
        <f ca="1">IF(DK25&lt;'Time Breakdown'!$A$9,"",IF(VLOOKUP(DK25,'Time Breakdown'!$A$9:$E$655,2,1)=VLOOKUP(DK24,'Time Breakdown'!$A$9:$E$655,2,1)," ",VLOOKUP(DK25,'Time Breakdown'!$A$9:$E$655,2,1)))</f>
        <v xml:space="preserve"> </v>
      </c>
      <c r="DM25" s="21"/>
      <c r="DN25" s="76">
        <f t="shared" ca="1" si="36"/>
        <v>42370.833343333288</v>
      </c>
      <c r="DO25" s="20" t="str">
        <f ca="1">IF(DN25&lt;'Time Breakdown'!$A$9,"",IF(VLOOKUP(DN25,'Time Breakdown'!$A$9:$E$655,2,1)=VLOOKUP(DN24,'Time Breakdown'!$A$9:$E$655,2,1)," ",VLOOKUP(DN25,'Time Breakdown'!$A$9:$E$655,2,1)))</f>
        <v xml:space="preserve"> </v>
      </c>
      <c r="DP25" s="21"/>
      <c r="DQ25" s="76">
        <f t="shared" ca="1" si="37"/>
        <v>42371.833343333288</v>
      </c>
      <c r="DR25" s="20" t="str">
        <f ca="1">IF(DQ25&lt;'Time Breakdown'!$A$9,"",IF(VLOOKUP(DQ25,'Time Breakdown'!$A$9:$E$655,2,1)=VLOOKUP(DQ24,'Time Breakdown'!$A$9:$E$655,2,1)," ",VLOOKUP(DQ25,'Time Breakdown'!$A$9:$E$655,2,1)))</f>
        <v xml:space="preserve"> </v>
      </c>
      <c r="DS25" s="21"/>
      <c r="DT25" s="76">
        <f t="shared" ca="1" si="38"/>
        <v>42372.833343333288</v>
      </c>
      <c r="DU25" s="20" t="str">
        <f ca="1">IF(DT25&lt;'Time Breakdown'!$A$9,"",IF(VLOOKUP(DT25,'Time Breakdown'!$A$9:$E$655,2,1)=VLOOKUP(DT24,'Time Breakdown'!$A$9:$E$655,2,1)," ",VLOOKUP(DT25,'Time Breakdown'!$A$9:$E$655,2,1)))</f>
        <v xml:space="preserve"> </v>
      </c>
      <c r="DV25" s="21"/>
      <c r="DW25" s="76">
        <f t="shared" ca="1" si="39"/>
        <v>42373.833343333288</v>
      </c>
      <c r="DX25" s="20" t="str">
        <f ca="1">IF(DW25&lt;'Time Breakdown'!$A$9,"",IF(VLOOKUP(DW25,'Time Breakdown'!$A$9:$E$655,2,1)=VLOOKUP(DW24,'Time Breakdown'!$A$9:$E$655,2,1)," ",VLOOKUP(DW25,'Time Breakdown'!$A$9:$E$655,2,1)))</f>
        <v xml:space="preserve"> </v>
      </c>
      <c r="DY25" s="21"/>
      <c r="DZ25" s="76">
        <f t="shared" ca="1" si="40"/>
        <v>42374.833343333288</v>
      </c>
      <c r="EA25" s="20" t="str">
        <f ca="1">IF(DZ25&lt;'Time Breakdown'!$A$9,"",IF(VLOOKUP(DZ25,'Time Breakdown'!$A$9:$E$655,2,1)=VLOOKUP(DZ24,'Time Breakdown'!$A$9:$E$655,2,1)," ",VLOOKUP(DZ25,'Time Breakdown'!$A$9:$E$655,2,1)))</f>
        <v xml:space="preserve"> </v>
      </c>
      <c r="EB25" s="21"/>
      <c r="EC25" s="76">
        <f t="shared" ca="1" si="41"/>
        <v>42375.833343333288</v>
      </c>
      <c r="ED25" s="20" t="str">
        <f ca="1">IF(EC25&lt;'Time Breakdown'!$A$9,"",IF(VLOOKUP(EC25,'Time Breakdown'!$A$9:$E$655,2,1)=VLOOKUP(EC24,'Time Breakdown'!$A$9:$E$655,2,1)," ",VLOOKUP(EC25,'Time Breakdown'!$A$9:$E$655,2,1)))</f>
        <v xml:space="preserve"> </v>
      </c>
      <c r="EE25" s="21"/>
      <c r="EF25" s="76">
        <f t="shared" ca="1" si="42"/>
        <v>42376.833343333288</v>
      </c>
      <c r="EG25" s="20" t="str">
        <f ca="1">IF(EF25&lt;'Time Breakdown'!$A$9,"",IF(VLOOKUP(EF25,'Time Breakdown'!$A$9:$E$655,2,1)=VLOOKUP(EF24,'Time Breakdown'!$A$9:$E$655,2,1)," ",VLOOKUP(EF25,'Time Breakdown'!$A$9:$E$655,2,1)))</f>
        <v xml:space="preserve"> </v>
      </c>
      <c r="EH25" s="21"/>
      <c r="EI25" s="76">
        <f t="shared" ca="1" si="43"/>
        <v>42377.833343333288</v>
      </c>
      <c r="EJ25" s="20" t="str">
        <f ca="1">IF(EI25&lt;'Time Breakdown'!$A$9,"",IF(VLOOKUP(EI25,'Time Breakdown'!$A$9:$E$655,2,1)=VLOOKUP(EI24,'Time Breakdown'!$A$9:$E$655,2,1)," ",VLOOKUP(EI25,'Time Breakdown'!$A$9:$E$655,2,1)))</f>
        <v xml:space="preserve"> </v>
      </c>
      <c r="EK25" s="21"/>
      <c r="EL25" s="76">
        <f t="shared" ca="1" si="44"/>
        <v>42378.833343333288</v>
      </c>
      <c r="EM25" s="20" t="str">
        <f ca="1">IF(EL25&lt;'Time Breakdown'!$A$9,"",IF(VLOOKUP(EL25,'Time Breakdown'!$A$9:$E$655,2,1)=VLOOKUP(EL24,'Time Breakdown'!$A$9:$E$655,2,1)," ",VLOOKUP(EL25,'Time Breakdown'!$A$9:$E$655,2,1)))</f>
        <v xml:space="preserve"> </v>
      </c>
      <c r="EN25" s="21"/>
      <c r="EO25" s="76">
        <f t="shared" ca="1" si="45"/>
        <v>42379.833343333288</v>
      </c>
      <c r="EP25" s="20" t="str">
        <f ca="1">IF(EO25&lt;'Time Breakdown'!$A$9,"",IF(VLOOKUP(EO25,'Time Breakdown'!$A$9:$E$655,2,1)=VLOOKUP(EO24,'Time Breakdown'!$A$9:$E$655,2,1)," ",VLOOKUP(EO25,'Time Breakdown'!$A$9:$E$655,2,1)))</f>
        <v xml:space="preserve"> </v>
      </c>
      <c r="EQ25" s="21"/>
      <c r="ER25" s="76">
        <f t="shared" ca="1" si="46"/>
        <v>42380.833343333288</v>
      </c>
      <c r="ES25" s="20" t="str">
        <f ca="1">IF(ER25&lt;'Time Breakdown'!$A$9,"",IF(VLOOKUP(ER25,'Time Breakdown'!$A$9:$E$655,2,1)=VLOOKUP(ER24,'Time Breakdown'!$A$9:$E$655,2,1)," ",VLOOKUP(ER25,'Time Breakdown'!$A$9:$E$655,2,1)))</f>
        <v xml:space="preserve"> </v>
      </c>
      <c r="ET25" s="21"/>
      <c r="EU25" s="76">
        <f t="shared" ca="1" si="47"/>
        <v>42381.833343333288</v>
      </c>
      <c r="EV25" s="20" t="str">
        <f ca="1">IF(EU25&lt;'Time Breakdown'!$A$9,"",IF(VLOOKUP(EU25,'Time Breakdown'!$A$9:$E$655,2,1)=VLOOKUP(EU24,'Time Breakdown'!$A$9:$E$655,2,1)," ",VLOOKUP(EU25,'Time Breakdown'!$A$9:$E$655,2,1)))</f>
        <v xml:space="preserve"> </v>
      </c>
      <c r="EW25" s="21"/>
      <c r="EX25" s="76">
        <f t="shared" ca="1" si="48"/>
        <v>42382.833343333288</v>
      </c>
      <c r="EY25" s="20" t="str">
        <f ca="1">IF(EX25&lt;'Time Breakdown'!$A$9,"",IF(VLOOKUP(EX25,'Time Breakdown'!$A$9:$E$655,2,1)=VLOOKUP(EX24,'Time Breakdown'!$A$9:$E$655,2,1)," ",VLOOKUP(EX25,'Time Breakdown'!$A$9:$E$655,2,1)))</f>
        <v xml:space="preserve"> </v>
      </c>
      <c r="EZ25" s="21"/>
      <c r="FA25" s="76">
        <f t="shared" ca="1" si="49"/>
        <v>42383.833343333288</v>
      </c>
      <c r="FB25" s="20" t="str">
        <f ca="1">IF(FA25&lt;'Time Breakdown'!$A$9,"",IF(VLOOKUP(FA25,'Time Breakdown'!$A$9:$E$655,2,1)=VLOOKUP(FA24,'Time Breakdown'!$A$9:$E$655,2,1)," ",VLOOKUP(FA25,'Time Breakdown'!$A$9:$E$655,2,1)))</f>
        <v xml:space="preserve"> </v>
      </c>
      <c r="FC25" s="21"/>
      <c r="FD25" s="76">
        <f t="shared" ca="1" si="50"/>
        <v>42384.833343333288</v>
      </c>
      <c r="FE25" s="20" t="str">
        <f ca="1">IF(FD25&lt;'Time Breakdown'!$A$9,"",IF(VLOOKUP(FD25,'Time Breakdown'!$A$9:$E$655,2,1)=VLOOKUP(FD24,'Time Breakdown'!$A$9:$E$655,2,1)," ",VLOOKUP(FD25,'Time Breakdown'!$A$9:$E$655,2,1)))</f>
        <v xml:space="preserve"> </v>
      </c>
      <c r="FF25" s="21"/>
      <c r="FG25" s="76">
        <f t="shared" ca="1" si="51"/>
        <v>42385.833343333288</v>
      </c>
      <c r="FH25" s="20" t="str">
        <f ca="1">IF(FG25&lt;'Time Breakdown'!$A$9,"",IF(VLOOKUP(FG25,'Time Breakdown'!$A$9:$E$655,2,1)=VLOOKUP(FG24,'Time Breakdown'!$A$9:$E$655,2,1)," ",VLOOKUP(FG25,'Time Breakdown'!$A$9:$E$655,2,1)))</f>
        <v xml:space="preserve"> </v>
      </c>
      <c r="FI25" s="21"/>
      <c r="FJ25" s="76">
        <f t="shared" ca="1" si="52"/>
        <v>42386.833343333288</v>
      </c>
      <c r="FK25" s="20" t="str">
        <f ca="1">IF(FJ25&lt;'Time Breakdown'!$A$9,"",IF(VLOOKUP(FJ25,'Time Breakdown'!$A$9:$E$655,2,1)=VLOOKUP(FJ24,'Time Breakdown'!$A$9:$E$655,2,1)," ",VLOOKUP(FJ25,'Time Breakdown'!$A$9:$E$655,2,1)))</f>
        <v xml:space="preserve"> </v>
      </c>
      <c r="FL25" s="21"/>
      <c r="FM25" s="76">
        <f t="shared" ca="1" si="53"/>
        <v>42387.833343333288</v>
      </c>
      <c r="FN25" s="20" t="str">
        <f ca="1">IF(FM25&lt;'Time Breakdown'!$A$9,"",IF(VLOOKUP(FM25,'Time Breakdown'!$A$9:$E$655,2,1)=VLOOKUP(FM24,'Time Breakdown'!$A$9:$E$655,2,1)," ",VLOOKUP(FM25,'Time Breakdown'!$A$9:$E$655,2,1)))</f>
        <v xml:space="preserve"> </v>
      </c>
      <c r="FO25" s="21"/>
      <c r="FP25" s="76">
        <f t="shared" ca="1" si="54"/>
        <v>42388.833343333288</v>
      </c>
      <c r="FQ25" s="20" t="str">
        <f ca="1">IF(FP25&lt;'Time Breakdown'!$A$9,"",IF(VLOOKUP(FP25,'Time Breakdown'!$A$9:$E$655,2,1)=VLOOKUP(FP24,'Time Breakdown'!$A$9:$E$655,2,1)," ",VLOOKUP(FP25,'Time Breakdown'!$A$9:$E$655,2,1)))</f>
        <v xml:space="preserve"> </v>
      </c>
      <c r="FR25" s="21"/>
      <c r="FS25" s="76">
        <f t="shared" ca="1" si="55"/>
        <v>42389.833343333288</v>
      </c>
      <c r="FT25" s="20" t="str">
        <f ca="1">IF(FS25&lt;'Time Breakdown'!$A$9,"",IF(VLOOKUP(FS25,'Time Breakdown'!$A$9:$E$655,2,1)=VLOOKUP(FS24,'Time Breakdown'!$A$9:$E$655,2,1)," ",VLOOKUP(FS25,'Time Breakdown'!$A$9:$E$655,2,1)))</f>
        <v xml:space="preserve"> </v>
      </c>
      <c r="FU25" s="21"/>
      <c r="FV25" s="76">
        <f t="shared" ca="1" si="56"/>
        <v>42390.833343333288</v>
      </c>
      <c r="FW25" s="20" t="str">
        <f ca="1">IF(FV25&lt;'Time Breakdown'!$A$9,"",IF(VLOOKUP(FV25,'Time Breakdown'!$A$9:$E$655,2,1)=VLOOKUP(FV24,'Time Breakdown'!$A$9:$E$655,2,1)," ",VLOOKUP(FV25,'Time Breakdown'!$A$9:$E$655,2,1)))</f>
        <v xml:space="preserve"> </v>
      </c>
      <c r="FX25" s="21"/>
      <c r="FY25" s="76">
        <f t="shared" ca="1" si="57"/>
        <v>42391.833343333288</v>
      </c>
      <c r="FZ25" s="20" t="str">
        <f ca="1">IF(FY25&lt;'Time Breakdown'!$A$9,"",IF(VLOOKUP(FY25,'Time Breakdown'!$A$9:$E$655,2,1)=VLOOKUP(FY24,'Time Breakdown'!$A$9:$E$655,2,1)," ",VLOOKUP(FY25,'Time Breakdown'!$A$9:$E$655,2,1)))</f>
        <v xml:space="preserve"> </v>
      </c>
      <c r="GA25" s="21"/>
      <c r="GB25" s="76">
        <f t="shared" ca="1" si="58"/>
        <v>42392.833343333288</v>
      </c>
      <c r="GC25" s="20" t="str">
        <f ca="1">IF(GB25&lt;'Time Breakdown'!$A$9,"",IF(VLOOKUP(GB25,'Time Breakdown'!$A$9:$E$655,2,1)=VLOOKUP(GB24,'Time Breakdown'!$A$9:$E$655,2,1)," ",VLOOKUP(GB25,'Time Breakdown'!$A$9:$E$655,2,1)))</f>
        <v xml:space="preserve"> </v>
      </c>
      <c r="GD25" s="21"/>
      <c r="GE25" s="76">
        <f t="shared" ca="1" si="59"/>
        <v>42393.833343333288</v>
      </c>
      <c r="GF25" s="20" t="str">
        <f ca="1">IF(GE25&lt;'Time Breakdown'!$A$9,"",IF(VLOOKUP(GE25,'Time Breakdown'!$A$9:$E$655,2,1)=VLOOKUP(GE24,'Time Breakdown'!$A$9:$E$655,2,1)," ",VLOOKUP(GE25,'Time Breakdown'!$A$9:$E$655,2,1)))</f>
        <v xml:space="preserve"> </v>
      </c>
      <c r="GG25" s="21"/>
      <c r="GH25" s="76">
        <f t="shared" ca="1" si="60"/>
        <v>42394.833343333288</v>
      </c>
      <c r="GI25" s="20" t="str">
        <f ca="1">IF(GH25&lt;'Time Breakdown'!$A$9,"",IF(VLOOKUP(GH25,'Time Breakdown'!$A$9:$E$655,2,1)=VLOOKUP(GH24,'Time Breakdown'!$A$9:$E$655,2,1)," ",VLOOKUP(GH25,'Time Breakdown'!$A$9:$E$655,2,1)))</f>
        <v xml:space="preserve"> </v>
      </c>
      <c r="GJ25" s="21"/>
      <c r="GK25" s="76">
        <f t="shared" ca="1" si="61"/>
        <v>42395.833343333288</v>
      </c>
      <c r="GL25" s="20" t="str">
        <f ca="1">IF(GK25&lt;'Time Breakdown'!$A$9,"",IF(VLOOKUP(GK25,'Time Breakdown'!$A$9:$E$655,2,1)=VLOOKUP(GK24,'Time Breakdown'!$A$9:$E$655,2,1)," ",VLOOKUP(GK25,'Time Breakdown'!$A$9:$E$655,2,1)))</f>
        <v xml:space="preserve"> </v>
      </c>
      <c r="GM25" s="21"/>
      <c r="GN25" s="76">
        <f t="shared" ca="1" si="62"/>
        <v>42396.833343333288</v>
      </c>
      <c r="GO25" s="20" t="str">
        <f ca="1">IF(GN25&lt;'Time Breakdown'!$A$9,"",IF(VLOOKUP(GN25,'Time Breakdown'!$A$9:$E$655,2,1)=VLOOKUP(GN24,'Time Breakdown'!$A$9:$E$655,2,1)," ",VLOOKUP(GN25,'Time Breakdown'!$A$9:$E$655,2,1)))</f>
        <v xml:space="preserve"> </v>
      </c>
      <c r="GP25" s="21"/>
      <c r="GQ25" s="76">
        <f t="shared" ca="1" si="63"/>
        <v>42397.833343333288</v>
      </c>
      <c r="GR25" s="20" t="str">
        <f ca="1">IF(GQ25&lt;'Time Breakdown'!$A$9,"",IF(VLOOKUP(GQ25,'Time Breakdown'!$A$9:$E$655,2,1)=VLOOKUP(GQ24,'Time Breakdown'!$A$9:$E$655,2,1)," ",VLOOKUP(GQ25,'Time Breakdown'!$A$9:$E$655,2,1)))</f>
        <v xml:space="preserve"> </v>
      </c>
      <c r="GS25" s="21"/>
      <c r="GT25" s="76">
        <f t="shared" ca="1" si="64"/>
        <v>42398.833343333288</v>
      </c>
      <c r="GU25" s="20" t="str">
        <f ca="1">IF(GT25&lt;'Time Breakdown'!$A$9,"",IF(VLOOKUP(GT25,'Time Breakdown'!$A$9:$E$655,2,1)=VLOOKUP(GT24,'Time Breakdown'!$A$9:$E$655,2,1)," ",VLOOKUP(GT25,'Time Breakdown'!$A$9:$E$655,2,1)))</f>
        <v xml:space="preserve"> </v>
      </c>
      <c r="GV25" s="21"/>
      <c r="GW25" s="76">
        <f t="shared" ca="1" si="65"/>
        <v>42399.833343333288</v>
      </c>
      <c r="GX25" s="20" t="str">
        <f ca="1">IF(GW25&lt;'Time Breakdown'!$A$9,"",IF(VLOOKUP(GW25,'Time Breakdown'!$A$9:$E$655,2,1)=VLOOKUP(GW24,'Time Breakdown'!$A$9:$E$655,2,1)," ",VLOOKUP(GW25,'Time Breakdown'!$A$9:$E$655,2,1)))</f>
        <v xml:space="preserve"> </v>
      </c>
      <c r="GY25" s="21"/>
      <c r="GZ25" s="76">
        <f t="shared" ca="1" si="66"/>
        <v>42400.833343333288</v>
      </c>
      <c r="HA25" s="20" t="str">
        <f ca="1">IF(GZ25&lt;'Time Breakdown'!$A$9,"",IF(VLOOKUP(GZ25,'Time Breakdown'!$A$9:$E$655,2,1)=VLOOKUP(GZ24,'Time Breakdown'!$A$9:$E$655,2,1)," ",VLOOKUP(GZ25,'Time Breakdown'!$A$9:$E$655,2,1)))</f>
        <v xml:space="preserve"> </v>
      </c>
      <c r="HB25" s="21"/>
      <c r="HC25" s="76">
        <f t="shared" ca="1" si="67"/>
        <v>42401.833343333288</v>
      </c>
      <c r="HD25" s="20" t="str">
        <f ca="1">IF(HC25&lt;'Time Breakdown'!$A$9,"",IF(VLOOKUP(HC25,'Time Breakdown'!$A$9:$E$655,2,1)=VLOOKUP(HC24,'Time Breakdown'!$A$9:$E$655,2,1)," ",VLOOKUP(HC25,'Time Breakdown'!$A$9:$E$655,2,1)))</f>
        <v xml:space="preserve"> </v>
      </c>
      <c r="HE25" s="21"/>
      <c r="HF25" s="76">
        <f t="shared" ca="1" si="68"/>
        <v>42402.833343333288</v>
      </c>
      <c r="HG25" s="20" t="str">
        <f ca="1">IF(HF25&lt;'Time Breakdown'!$A$9,"",IF(VLOOKUP(HF25,'Time Breakdown'!$A$9:$E$655,2,1)=VLOOKUP(HF24,'Time Breakdown'!$A$9:$E$655,2,1)," ",VLOOKUP(HF25,'Time Breakdown'!$A$9:$E$655,2,1)))</f>
        <v xml:space="preserve"> </v>
      </c>
      <c r="HH25" s="21"/>
      <c r="HI25" s="76">
        <f t="shared" ca="1" si="69"/>
        <v>42403.833343333288</v>
      </c>
      <c r="HJ25" s="20" t="str">
        <f ca="1">IF(HI25&lt;'Time Breakdown'!$A$9,"",IF(VLOOKUP(HI25,'Time Breakdown'!$A$9:$E$655,2,1)=VLOOKUP(HI24,'Time Breakdown'!$A$9:$E$655,2,1)," ",VLOOKUP(HI25,'Time Breakdown'!$A$9:$E$655,2,1)))</f>
        <v xml:space="preserve"> </v>
      </c>
      <c r="HK25" s="21"/>
      <c r="HL25" s="76">
        <f t="shared" ca="1" si="70"/>
        <v>42404.833343333288</v>
      </c>
      <c r="HM25" s="20" t="str">
        <f ca="1">IF(HL25&lt;'Time Breakdown'!$A$9,"",IF(VLOOKUP(HL25,'Time Breakdown'!$A$9:$E$655,2,1)=VLOOKUP(HL24,'Time Breakdown'!$A$9:$E$655,2,1)," ",VLOOKUP(HL25,'Time Breakdown'!$A$9:$E$655,2,1)))</f>
        <v xml:space="preserve"> </v>
      </c>
      <c r="HN25" s="21"/>
      <c r="HO25" s="76">
        <f t="shared" ca="1" si="71"/>
        <v>42405.833343333288</v>
      </c>
      <c r="HP25" s="20" t="str">
        <f ca="1">IF(HO25&lt;'Time Breakdown'!$A$9,"",IF(VLOOKUP(HO25,'Time Breakdown'!$A$9:$E$655,2,1)=VLOOKUP(HO24,'Time Breakdown'!$A$9:$E$655,2,1)," ",VLOOKUP(HO25,'Time Breakdown'!$A$9:$E$655,2,1)))</f>
        <v xml:space="preserve"> </v>
      </c>
      <c r="HQ25" s="21"/>
      <c r="HR25" s="76">
        <f t="shared" ca="1" si="72"/>
        <v>42406.833343333288</v>
      </c>
      <c r="HS25" s="20" t="str">
        <f ca="1">IF(HR25&lt;'Time Breakdown'!$A$9,"",IF(VLOOKUP(HR25,'Time Breakdown'!$A$9:$E$655,2,1)=VLOOKUP(HR24,'Time Breakdown'!$A$9:$E$655,2,1)," ",VLOOKUP(HR25,'Time Breakdown'!$A$9:$E$655,2,1)))</f>
        <v xml:space="preserve"> </v>
      </c>
      <c r="HT25" s="21"/>
      <c r="HU25" s="76">
        <f t="shared" ca="1" si="73"/>
        <v>42407.833343333288</v>
      </c>
      <c r="HV25" s="20" t="str">
        <f ca="1">IF(HU25&lt;'Time Breakdown'!$A$9,"",IF(VLOOKUP(HU25,'Time Breakdown'!$A$9:$E$655,2,1)=VLOOKUP(HU24,'Time Breakdown'!$A$9:$E$655,2,1)," ",VLOOKUP(HU25,'Time Breakdown'!$A$9:$E$655,2,1)))</f>
        <v xml:space="preserve"> </v>
      </c>
      <c r="HW25" s="21"/>
      <c r="HX25" s="76">
        <f t="shared" ca="1" si="74"/>
        <v>42408.833343333288</v>
      </c>
      <c r="HY25" s="20" t="str">
        <f ca="1">IF(HX25&lt;'Time Breakdown'!$A$9,"",IF(VLOOKUP(HX25,'Time Breakdown'!$A$9:$E$655,2,1)=VLOOKUP(HX24,'Time Breakdown'!$A$9:$E$655,2,1)," ",VLOOKUP(HX25,'Time Breakdown'!$A$9:$E$655,2,1)))</f>
        <v xml:space="preserve"> </v>
      </c>
      <c r="HZ25" s="21"/>
      <c r="IA25" s="76">
        <f t="shared" ca="1" si="75"/>
        <v>42409.833343333288</v>
      </c>
      <c r="IB25" s="20" t="str">
        <f ca="1">IF(IA25&lt;'Time Breakdown'!$A$9,"",IF(VLOOKUP(IA25,'Time Breakdown'!$A$9:$E$655,2,1)=VLOOKUP(IA24,'Time Breakdown'!$A$9:$E$655,2,1)," ",VLOOKUP(IA25,'Time Breakdown'!$A$9:$E$655,2,1)))</f>
        <v xml:space="preserve"> </v>
      </c>
      <c r="IC25" s="21"/>
      <c r="ID25" s="76">
        <f t="shared" ca="1" si="76"/>
        <v>42410.833343333288</v>
      </c>
      <c r="IE25" s="20" t="str">
        <f ca="1">IF(ID25&lt;'Time Breakdown'!$A$9,"",IF(VLOOKUP(ID25,'Time Breakdown'!$A$9:$E$655,2,1)=VLOOKUP(ID24,'Time Breakdown'!$A$9:$E$655,2,1)," ",VLOOKUP(ID25,'Time Breakdown'!$A$9:$E$655,2,1)))</f>
        <v xml:space="preserve"> </v>
      </c>
      <c r="IF25" s="21"/>
      <c r="IG25" s="76">
        <f t="shared" ca="1" si="77"/>
        <v>42411.833343333288</v>
      </c>
      <c r="IH25" s="20" t="str">
        <f ca="1">IF(IG25&lt;'Time Breakdown'!$A$9,"",IF(VLOOKUP(IG25,'Time Breakdown'!$A$9:$E$655,2,1)=VLOOKUP(IG24,'Time Breakdown'!$A$9:$E$655,2,1)," ",VLOOKUP(IG25,'Time Breakdown'!$A$9:$E$655,2,1)))</f>
        <v xml:space="preserve"> </v>
      </c>
      <c r="II25" s="21"/>
      <c r="IJ25" s="76">
        <f t="shared" ca="1" si="78"/>
        <v>42412.833343333288</v>
      </c>
      <c r="IK25" s="20" t="str">
        <f ca="1">IF(IJ25&lt;'Time Breakdown'!$A$9,"",IF(VLOOKUP(IJ25,'Time Breakdown'!$A$9:$E$655,2,1)=VLOOKUP(IJ24,'Time Breakdown'!$A$9:$E$655,2,1)," ",VLOOKUP(IJ25,'Time Breakdown'!$A$9:$E$655,2,1)))</f>
        <v xml:space="preserve"> </v>
      </c>
      <c r="IL25" s="21"/>
      <c r="IM25" s="76">
        <f t="shared" ca="1" si="79"/>
        <v>42413.833343333288</v>
      </c>
      <c r="IN25" s="20" t="str">
        <f ca="1">IF(IM25&lt;'Time Breakdown'!$A$9,"",IF(VLOOKUP(IM25,'Time Breakdown'!$A$9:$E$655,2,1)=VLOOKUP(IM24,'Time Breakdown'!$A$9:$E$655,2,1)," ",VLOOKUP(IM25,'Time Breakdown'!$A$9:$E$655,2,1)))</f>
        <v xml:space="preserve"> </v>
      </c>
      <c r="IO25" s="21"/>
      <c r="IP25" s="76">
        <f t="shared" ca="1" si="80"/>
        <v>42414.833343333288</v>
      </c>
      <c r="IQ25" s="20" t="str">
        <f ca="1">IF(IP25&lt;'Time Breakdown'!$A$9,"",IF(VLOOKUP(IP25,'Time Breakdown'!$A$9:$E$655,2,1)=VLOOKUP(IP24,'Time Breakdown'!$A$9:$E$655,2,1)," ",VLOOKUP(IP25,'Time Breakdown'!$A$9:$E$655,2,1)))</f>
        <v xml:space="preserve"> </v>
      </c>
      <c r="IR25" s="21"/>
      <c r="IS25" s="76">
        <f t="shared" ca="1" si="81"/>
        <v>42415.833343333288</v>
      </c>
      <c r="IT25" s="20" t="str">
        <f ca="1">IF(IS25&lt;'Time Breakdown'!$A$9,"",IF(VLOOKUP(IS25,'Time Breakdown'!$A$9:$E$655,2,1)=VLOOKUP(IS24,'Time Breakdown'!$A$9:$E$655,2,1)," ",VLOOKUP(IS25,'Time Breakdown'!$A$9:$E$655,2,1)))</f>
        <v xml:space="preserve"> </v>
      </c>
      <c r="IU25" s="21"/>
    </row>
    <row r="26" spans="1:255" ht="15" customHeight="1">
      <c r="A26" s="76">
        <f t="shared" ca="1" si="82"/>
        <v>42331.875009999952</v>
      </c>
      <c r="B26" s="20" t="str">
        <f ca="1">IF(A26&lt;'Time Breakdown'!$A$9,"",IF(VLOOKUP(A26,'Time Breakdown'!$A$9:$E$655,2,1)=VLOOKUP(A25,'Time Breakdown'!$A$9:$E$655,2,1)," ",VLOOKUP(A26,'Time Breakdown'!$A$9:$E$655,2,1)))</f>
        <v xml:space="preserve"> </v>
      </c>
      <c r="C26" s="21"/>
      <c r="D26" s="76">
        <f t="shared" ca="1" si="83"/>
        <v>42332.875009999952</v>
      </c>
      <c r="E26" s="20" t="str">
        <f ca="1">IF(D26&lt;'Time Breakdown'!$A$9,"",IF(VLOOKUP(D26,'Time Breakdown'!$A$9:$E$655,2,1)=VLOOKUP(D25,'Time Breakdown'!$A$9:$E$655,2,1)," ",VLOOKUP(D26,'Time Breakdown'!$A$9:$E$655,2,1)))</f>
        <v xml:space="preserve"> </v>
      </c>
      <c r="F26" s="21"/>
      <c r="G26" s="76">
        <f t="shared" ca="1" si="84"/>
        <v>42333.875009999952</v>
      </c>
      <c r="H26" s="20" t="str">
        <f ca="1">IF(G26&lt;'Time Breakdown'!$A$9,"",IF(VLOOKUP(G26,'Time Breakdown'!$A$9:$E$655,2,1)=VLOOKUP(G25,'Time Breakdown'!$A$9:$E$655,2,1)," ",VLOOKUP(G26,'Time Breakdown'!$A$9:$E$655,2,1)))</f>
        <v xml:space="preserve"> </v>
      </c>
      <c r="I26" s="21"/>
      <c r="J26" s="76">
        <f t="shared" ca="1" si="0"/>
        <v>42334.875009999952</v>
      </c>
      <c r="K26" s="20" t="str">
        <f ca="1">IF(J26&lt;'Time Breakdown'!$A$9,"",IF(VLOOKUP(J26,'Time Breakdown'!$A$9:$E$655,2,1)=VLOOKUP(J25,'Time Breakdown'!$A$9:$E$655,2,1)," ",VLOOKUP(J26,'Time Breakdown'!$A$9:$E$655,2,1)))</f>
        <v xml:space="preserve"> </v>
      </c>
      <c r="L26" s="21"/>
      <c r="M26" s="76">
        <f t="shared" ca="1" si="1"/>
        <v>42335.875009999952</v>
      </c>
      <c r="N26" s="20" t="str">
        <f ca="1">IF(M26&lt;'Time Breakdown'!$A$9,"",IF(VLOOKUP(M26,'Time Breakdown'!$A$9:$E$655,2,1)=VLOOKUP(M25,'Time Breakdown'!$A$9:$E$655,2,1)," ",VLOOKUP(M26,'Time Breakdown'!$A$9:$E$655,2,1)))</f>
        <v xml:space="preserve"> </v>
      </c>
      <c r="O26" s="21"/>
      <c r="P26" s="76">
        <f t="shared" ca="1" si="2"/>
        <v>42336.875009999952</v>
      </c>
      <c r="Q26" s="20" t="str">
        <f ca="1">IF(P26&lt;'Time Breakdown'!$A$9,"",IF(VLOOKUP(P26,'Time Breakdown'!$A$9:$E$655,2,1)=VLOOKUP(P25,'Time Breakdown'!$A$9:$E$655,2,1)," ",VLOOKUP(P26,'Time Breakdown'!$A$9:$E$655,2,1)))</f>
        <v xml:space="preserve"> </v>
      </c>
      <c r="R26" s="21"/>
      <c r="S26" s="76">
        <f t="shared" ca="1" si="3"/>
        <v>42337.875009999952</v>
      </c>
      <c r="T26" s="20" t="str">
        <f ca="1">IF(S26&lt;'Time Breakdown'!$A$9,"",IF(VLOOKUP(S26,'Time Breakdown'!$A$9:$E$655,2,1)=VLOOKUP(S25,'Time Breakdown'!$A$9:$E$655,2,1)," ",VLOOKUP(S26,'Time Breakdown'!$A$9:$E$655,2,1)))</f>
        <v xml:space="preserve"> </v>
      </c>
      <c r="U26" s="21"/>
      <c r="V26" s="76">
        <f t="shared" ca="1" si="4"/>
        <v>42338.875009999952</v>
      </c>
      <c r="W26" s="20" t="str">
        <f ca="1">IF(V26&lt;'Time Breakdown'!$A$9,"",IF(VLOOKUP(V26,'Time Breakdown'!$A$9:$E$655,2,1)=VLOOKUP(V25,'Time Breakdown'!$A$9:$E$655,2,1)," ",VLOOKUP(V26,'Time Breakdown'!$A$9:$E$655,2,1)))</f>
        <v xml:space="preserve"> </v>
      </c>
      <c r="X26" s="21"/>
      <c r="Y26" s="76">
        <f t="shared" ca="1" si="5"/>
        <v>42339.875009999952</v>
      </c>
      <c r="Z26" s="20" t="str">
        <f ca="1">IF(Y26&lt;'Time Breakdown'!$A$9,"",IF(VLOOKUP(Y26,'Time Breakdown'!$A$9:$E$655,2,1)=VLOOKUP(Y25,'Time Breakdown'!$A$9:$E$655,2,1)," ",VLOOKUP(Y26,'Time Breakdown'!$A$9:$E$655,2,1)))</f>
        <v xml:space="preserve"> </v>
      </c>
      <c r="AA26" s="21"/>
      <c r="AB26" s="76">
        <f t="shared" ca="1" si="6"/>
        <v>42340.875009999952</v>
      </c>
      <c r="AC26" s="20" t="str">
        <f ca="1">IF(AB26&lt;'Time Breakdown'!$A$9,"",IF(VLOOKUP(AB26,'Time Breakdown'!$A$9:$E$655,2,1)=VLOOKUP(AB25,'Time Breakdown'!$A$9:$E$655,2,1)," ",VLOOKUP(AB26,'Time Breakdown'!$A$9:$E$655,2,1)))</f>
        <v xml:space="preserve"> </v>
      </c>
      <c r="AD26" s="21"/>
      <c r="AE26" s="76">
        <f t="shared" ca="1" si="7"/>
        <v>42341.875009999952</v>
      </c>
      <c r="AF26" s="20" t="str">
        <f ca="1">IF(AE26&lt;'Time Breakdown'!$A$9,"",IF(VLOOKUP(AE26,'Time Breakdown'!$A$9:$E$655,2,1)=VLOOKUP(AE25,'Time Breakdown'!$A$9:$E$655,2,1)," ",VLOOKUP(AE26,'Time Breakdown'!$A$9:$E$655,2,1)))</f>
        <v xml:space="preserve"> </v>
      </c>
      <c r="AG26" s="21"/>
      <c r="AH26" s="76">
        <f t="shared" ca="1" si="8"/>
        <v>42342.875009999952</v>
      </c>
      <c r="AI26" s="20" t="str">
        <f ca="1">IF(AH26&lt;'Time Breakdown'!$A$9,"",IF(VLOOKUP(AH26,'Time Breakdown'!$A$9:$E$655,2,1)=VLOOKUP(AH25,'Time Breakdown'!$A$9:$E$655,2,1)," ",VLOOKUP(AH26,'Time Breakdown'!$A$9:$E$655,2,1)))</f>
        <v xml:space="preserve"> </v>
      </c>
      <c r="AJ26" s="21"/>
      <c r="AK26" s="76">
        <f t="shared" ca="1" si="9"/>
        <v>42343.875009999952</v>
      </c>
      <c r="AL26" s="20" t="str">
        <f ca="1">IF(AK26&lt;'Time Breakdown'!$A$9,"",IF(VLOOKUP(AK26,'Time Breakdown'!$A$9:$E$655,2,1)=VLOOKUP(AK25,'Time Breakdown'!$A$9:$E$655,2,1)," ",VLOOKUP(AK26,'Time Breakdown'!$A$9:$E$655,2,1)))</f>
        <v xml:space="preserve"> </v>
      </c>
      <c r="AM26" s="21"/>
      <c r="AN26" s="76">
        <f t="shared" ca="1" si="10"/>
        <v>42344.875009999952</v>
      </c>
      <c r="AO26" s="20" t="str">
        <f ca="1">IF(AN26&lt;'Time Breakdown'!$A$9,"",IF(VLOOKUP(AN26,'Time Breakdown'!$A$9:$E$655,2,1)=VLOOKUP(AN25,'Time Breakdown'!$A$9:$E$655,2,1)," ",VLOOKUP(AN26,'Time Breakdown'!$A$9:$E$655,2,1)))</f>
        <v xml:space="preserve"> </v>
      </c>
      <c r="AP26" s="21"/>
      <c r="AQ26" s="76">
        <f t="shared" ca="1" si="11"/>
        <v>42345.875009999952</v>
      </c>
      <c r="AR26" s="20" t="str">
        <f ca="1">IF(AQ26&lt;'Time Breakdown'!$A$9,"",IF(VLOOKUP(AQ26,'Time Breakdown'!$A$9:$E$655,2,1)=VLOOKUP(AQ25,'Time Breakdown'!$A$9:$E$655,2,1)," ",VLOOKUP(AQ26,'Time Breakdown'!$A$9:$E$655,2,1)))</f>
        <v xml:space="preserve"> </v>
      </c>
      <c r="AS26" s="21"/>
      <c r="AT26" s="76">
        <f t="shared" ca="1" si="12"/>
        <v>42346.875009999952</v>
      </c>
      <c r="AU26" s="20" t="str">
        <f ca="1">IF(AT26&lt;'Time Breakdown'!$A$9,"",IF(VLOOKUP(AT26,'Time Breakdown'!$A$9:$E$655,2,1)=VLOOKUP(AT25,'Time Breakdown'!$A$9:$E$655,2,1)," ",VLOOKUP(AT26,'Time Breakdown'!$A$9:$E$655,2,1)))</f>
        <v xml:space="preserve"> </v>
      </c>
      <c r="AV26" s="21"/>
      <c r="AW26" s="76">
        <f t="shared" ca="1" si="13"/>
        <v>42347.875009999952</v>
      </c>
      <c r="AX26" s="20" t="str">
        <f ca="1">IF(AW26&lt;'Time Breakdown'!$A$9,"",IF(VLOOKUP(AW26,'Time Breakdown'!$A$9:$E$655,2,1)=VLOOKUP(AW25,'Time Breakdown'!$A$9:$E$655,2,1)," ",VLOOKUP(AW26,'Time Breakdown'!$A$9:$E$655,2,1)))</f>
        <v xml:space="preserve"> </v>
      </c>
      <c r="AY26" s="21"/>
      <c r="AZ26" s="76">
        <f t="shared" ca="1" si="14"/>
        <v>42348.875009999952</v>
      </c>
      <c r="BA26" s="20" t="str">
        <f ca="1">IF(AZ26&lt;'Time Breakdown'!$A$9,"",IF(VLOOKUP(AZ26,'Time Breakdown'!$A$9:$E$655,2,1)=VLOOKUP(AZ25,'Time Breakdown'!$A$9:$E$655,2,1)," ",VLOOKUP(AZ26,'Time Breakdown'!$A$9:$E$655,2,1)))</f>
        <v xml:space="preserve"> </v>
      </c>
      <c r="BB26" s="21"/>
      <c r="BC26" s="76">
        <f t="shared" ca="1" si="15"/>
        <v>42349.875009999952</v>
      </c>
      <c r="BD26" s="20" t="str">
        <f ca="1">IF(BC26&lt;'Time Breakdown'!$A$9,"",IF(VLOOKUP(BC26,'Time Breakdown'!$A$9:$E$655,2,1)=VLOOKUP(BC25,'Time Breakdown'!$A$9:$E$655,2,1)," ",VLOOKUP(BC26,'Time Breakdown'!$A$9:$E$655,2,1)))</f>
        <v xml:space="preserve"> </v>
      </c>
      <c r="BE26" s="21"/>
      <c r="BF26" s="76">
        <f t="shared" ca="1" si="16"/>
        <v>42350.875009999952</v>
      </c>
      <c r="BG26" s="20" t="str">
        <f ca="1">IF(BF26&lt;'Time Breakdown'!$A$9,"",IF(VLOOKUP(BF26,'Time Breakdown'!$A$9:$E$655,2,1)=VLOOKUP(BF25,'Time Breakdown'!$A$9:$E$655,2,1)," ",VLOOKUP(BF26,'Time Breakdown'!$A$9:$E$655,2,1)))</f>
        <v xml:space="preserve"> </v>
      </c>
      <c r="BH26" s="21"/>
      <c r="BI26" s="76">
        <f t="shared" ca="1" si="17"/>
        <v>42351.875009999952</v>
      </c>
      <c r="BJ26" s="20" t="str">
        <f ca="1">IF(BI26&lt;'Time Breakdown'!$A$9,"",IF(VLOOKUP(BI26,'Time Breakdown'!$A$9:$E$655,2,1)=VLOOKUP(BI25,'Time Breakdown'!$A$9:$E$655,2,1)," ",VLOOKUP(BI26,'Time Breakdown'!$A$9:$E$655,2,1)))</f>
        <v xml:space="preserve"> </v>
      </c>
      <c r="BK26" s="21"/>
      <c r="BL26" s="76">
        <f t="shared" ca="1" si="18"/>
        <v>42352.875009999952</v>
      </c>
      <c r="BM26" s="20" t="str">
        <f ca="1">IF(BL26&lt;'Time Breakdown'!$A$9,"",IF(VLOOKUP(BL26,'Time Breakdown'!$A$9:$E$655,2,1)=VLOOKUP(BL25,'Time Breakdown'!$A$9:$E$655,2,1)," ",VLOOKUP(BL26,'Time Breakdown'!$A$9:$E$655,2,1)))</f>
        <v xml:space="preserve"> </v>
      </c>
      <c r="BN26" s="21"/>
      <c r="BO26" s="76">
        <f t="shared" ca="1" si="19"/>
        <v>42353.875009999952</v>
      </c>
      <c r="BP26" s="20" t="str">
        <f ca="1">IF(BO26&lt;'Time Breakdown'!$A$9,"",IF(VLOOKUP(BO26,'Time Breakdown'!$A$9:$E$655,2,1)=VLOOKUP(BO25,'Time Breakdown'!$A$9:$E$655,2,1)," ",VLOOKUP(BO26,'Time Breakdown'!$A$9:$E$655,2,1)))</f>
        <v xml:space="preserve"> </v>
      </c>
      <c r="BQ26" s="21"/>
      <c r="BR26" s="76">
        <f t="shared" ca="1" si="20"/>
        <v>42354.875009999952</v>
      </c>
      <c r="BS26" s="20" t="str">
        <f ca="1">IF(BR26&lt;'Time Breakdown'!$A$9,"",IF(VLOOKUP(BR26,'Time Breakdown'!$A$9:$E$655,2,1)=VLOOKUP(BR25,'Time Breakdown'!$A$9:$E$655,2,1)," ",VLOOKUP(BR26,'Time Breakdown'!$A$9:$E$655,2,1)))</f>
        <v xml:space="preserve"> </v>
      </c>
      <c r="BT26" s="21"/>
      <c r="BU26" s="76">
        <f t="shared" ca="1" si="21"/>
        <v>42355.875009999952</v>
      </c>
      <c r="BV26" s="20" t="str">
        <f ca="1">IF(BU26&lt;'Time Breakdown'!$A$9,"",IF(VLOOKUP(BU26,'Time Breakdown'!$A$9:$E$655,2,1)=VLOOKUP(BU25,'Time Breakdown'!$A$9:$E$655,2,1)," ",VLOOKUP(BU26,'Time Breakdown'!$A$9:$E$655,2,1)))</f>
        <v xml:space="preserve"> </v>
      </c>
      <c r="BW26" s="21"/>
      <c r="BX26" s="76">
        <f t="shared" ca="1" si="22"/>
        <v>42356.875009999952</v>
      </c>
      <c r="BY26" s="20" t="str">
        <f ca="1">IF(BX26&lt;'Time Breakdown'!$A$9,"",IF(VLOOKUP(BX26,'Time Breakdown'!$A$9:$E$655,2,1)=VLOOKUP(BX25,'Time Breakdown'!$A$9:$E$655,2,1)," ",VLOOKUP(BX26,'Time Breakdown'!$A$9:$E$655,2,1)))</f>
        <v xml:space="preserve"> </v>
      </c>
      <c r="BZ26" s="21"/>
      <c r="CA26" s="76">
        <f t="shared" ca="1" si="23"/>
        <v>42357.875009999952</v>
      </c>
      <c r="CB26" s="20" t="str">
        <f ca="1">IF(CA26&lt;'Time Breakdown'!$A$9,"",IF(VLOOKUP(CA26,'Time Breakdown'!$A$9:$E$655,2,1)=VLOOKUP(CA25,'Time Breakdown'!$A$9:$E$655,2,1)," ",VLOOKUP(CA26,'Time Breakdown'!$A$9:$E$655,2,1)))</f>
        <v xml:space="preserve"> </v>
      </c>
      <c r="CC26" s="21"/>
      <c r="CD26" s="76">
        <f t="shared" ca="1" si="24"/>
        <v>42358.875009999952</v>
      </c>
      <c r="CE26" s="20" t="str">
        <f ca="1">IF(CD26&lt;'Time Breakdown'!$A$9,"",IF(VLOOKUP(CD26,'Time Breakdown'!$A$9:$E$655,2,1)=VLOOKUP(CD25,'Time Breakdown'!$A$9:$E$655,2,1)," ",VLOOKUP(CD26,'Time Breakdown'!$A$9:$E$655,2,1)))</f>
        <v xml:space="preserve"> </v>
      </c>
      <c r="CF26" s="21"/>
      <c r="CG26" s="76">
        <f t="shared" ca="1" si="25"/>
        <v>42359.875009999952</v>
      </c>
      <c r="CH26" s="20" t="str">
        <f ca="1">IF(CG26&lt;'Time Breakdown'!$A$9,"",IF(VLOOKUP(CG26,'Time Breakdown'!$A$9:$E$655,2,1)=VLOOKUP(CG25,'Time Breakdown'!$A$9:$E$655,2,1)," ",VLOOKUP(CG26,'Time Breakdown'!$A$9:$E$655,2,1)))</f>
        <v xml:space="preserve"> </v>
      </c>
      <c r="CI26" s="21"/>
      <c r="CJ26" s="76">
        <f t="shared" ca="1" si="26"/>
        <v>42360.875009999952</v>
      </c>
      <c r="CK26" s="20" t="str">
        <f ca="1">IF(CJ26&lt;'Time Breakdown'!$A$9,"",IF(VLOOKUP(CJ26,'Time Breakdown'!$A$9:$E$655,2,1)=VLOOKUP(CJ25,'Time Breakdown'!$A$9:$E$655,2,1)," ",VLOOKUP(CJ26,'Time Breakdown'!$A$9:$E$655,2,1)))</f>
        <v xml:space="preserve"> </v>
      </c>
      <c r="CL26" s="21"/>
      <c r="CM26" s="76">
        <f t="shared" ca="1" si="27"/>
        <v>42361.875009999952</v>
      </c>
      <c r="CN26" s="20" t="str">
        <f ca="1">IF(CM26&lt;'Time Breakdown'!$A$9,"",IF(VLOOKUP(CM26,'Time Breakdown'!$A$9:$E$655,2,1)=VLOOKUP(CM25,'Time Breakdown'!$A$9:$E$655,2,1)," ",VLOOKUP(CM26,'Time Breakdown'!$A$9:$E$655,2,1)))</f>
        <v xml:space="preserve"> </v>
      </c>
      <c r="CO26" s="21"/>
      <c r="CP26" s="76">
        <f t="shared" ca="1" si="28"/>
        <v>42362.875009999952</v>
      </c>
      <c r="CQ26" s="20" t="str">
        <f ca="1">IF(CP26&lt;'Time Breakdown'!$A$9,"",IF(VLOOKUP(CP26,'Time Breakdown'!$A$9:$E$655,2,1)=VLOOKUP(CP25,'Time Breakdown'!$A$9:$E$655,2,1)," ",VLOOKUP(CP26,'Time Breakdown'!$A$9:$E$655,2,1)))</f>
        <v xml:space="preserve"> </v>
      </c>
      <c r="CR26" s="21"/>
      <c r="CS26" s="76">
        <f t="shared" ca="1" si="29"/>
        <v>42363.875009999952</v>
      </c>
      <c r="CT26" s="20" t="str">
        <f ca="1">IF(CS26&lt;'Time Breakdown'!$A$9,"",IF(VLOOKUP(CS26,'Time Breakdown'!$A$9:$E$655,2,1)=VLOOKUP(CS25,'Time Breakdown'!$A$9:$E$655,2,1)," ",VLOOKUP(CS26,'Time Breakdown'!$A$9:$E$655,2,1)))</f>
        <v xml:space="preserve"> </v>
      </c>
      <c r="CU26" s="21"/>
      <c r="CV26" s="76">
        <f t="shared" ca="1" si="30"/>
        <v>42364.875009999952</v>
      </c>
      <c r="CW26" s="20" t="str">
        <f ca="1">IF(CV26&lt;'Time Breakdown'!$A$9,"",IF(VLOOKUP(CV26,'Time Breakdown'!$A$9:$E$655,2,1)=VLOOKUP(CV25,'Time Breakdown'!$A$9:$E$655,2,1)," ",VLOOKUP(CV26,'Time Breakdown'!$A$9:$E$655,2,1)))</f>
        <v xml:space="preserve"> </v>
      </c>
      <c r="CX26" s="21"/>
      <c r="CY26" s="76">
        <f t="shared" ca="1" si="31"/>
        <v>42365.875009999952</v>
      </c>
      <c r="CZ26" s="20" t="str">
        <f ca="1">IF(CY26&lt;'Time Breakdown'!$A$9,"",IF(VLOOKUP(CY26,'Time Breakdown'!$A$9:$E$655,2,1)=VLOOKUP(CY25,'Time Breakdown'!$A$9:$E$655,2,1)," ",VLOOKUP(CY26,'Time Breakdown'!$A$9:$E$655,2,1)))</f>
        <v xml:space="preserve"> </v>
      </c>
      <c r="DA26" s="21"/>
      <c r="DB26" s="76">
        <f t="shared" ca="1" si="32"/>
        <v>42366.875009999952</v>
      </c>
      <c r="DC26" s="20" t="str">
        <f ca="1">IF(DB26&lt;'Time Breakdown'!$A$9,"",IF(VLOOKUP(DB26,'Time Breakdown'!$A$9:$E$655,2,1)=VLOOKUP(DB25,'Time Breakdown'!$A$9:$E$655,2,1)," ",VLOOKUP(DB26,'Time Breakdown'!$A$9:$E$655,2,1)))</f>
        <v xml:space="preserve"> </v>
      </c>
      <c r="DD26" s="21"/>
      <c r="DE26" s="76">
        <f t="shared" ca="1" si="33"/>
        <v>42367.875009999952</v>
      </c>
      <c r="DF26" s="20" t="str">
        <f ca="1">IF(DE26&lt;'Time Breakdown'!$A$9,"",IF(VLOOKUP(DE26,'Time Breakdown'!$A$9:$E$655,2,1)=VLOOKUP(DE25,'Time Breakdown'!$A$9:$E$655,2,1)," ",VLOOKUP(DE26,'Time Breakdown'!$A$9:$E$655,2,1)))</f>
        <v xml:space="preserve"> </v>
      </c>
      <c r="DG26" s="21"/>
      <c r="DH26" s="76">
        <f t="shared" ca="1" si="34"/>
        <v>42368.875009999952</v>
      </c>
      <c r="DI26" s="20" t="str">
        <f ca="1">IF(DH26&lt;'Time Breakdown'!$A$9,"",IF(VLOOKUP(DH26,'Time Breakdown'!$A$9:$E$655,2,1)=VLOOKUP(DH25,'Time Breakdown'!$A$9:$E$655,2,1)," ",VLOOKUP(DH26,'Time Breakdown'!$A$9:$E$655,2,1)))</f>
        <v xml:space="preserve"> </v>
      </c>
      <c r="DJ26" s="21"/>
      <c r="DK26" s="76">
        <f t="shared" ca="1" si="35"/>
        <v>42369.875009999952</v>
      </c>
      <c r="DL26" s="20" t="str">
        <f ca="1">IF(DK26&lt;'Time Breakdown'!$A$9,"",IF(VLOOKUP(DK26,'Time Breakdown'!$A$9:$E$655,2,1)=VLOOKUP(DK25,'Time Breakdown'!$A$9:$E$655,2,1)," ",VLOOKUP(DK26,'Time Breakdown'!$A$9:$E$655,2,1)))</f>
        <v xml:space="preserve"> </v>
      </c>
      <c r="DM26" s="21"/>
      <c r="DN26" s="76">
        <f t="shared" ca="1" si="36"/>
        <v>42370.875009999952</v>
      </c>
      <c r="DO26" s="20" t="str">
        <f ca="1">IF(DN26&lt;'Time Breakdown'!$A$9,"",IF(VLOOKUP(DN26,'Time Breakdown'!$A$9:$E$655,2,1)=VLOOKUP(DN25,'Time Breakdown'!$A$9:$E$655,2,1)," ",VLOOKUP(DN26,'Time Breakdown'!$A$9:$E$655,2,1)))</f>
        <v xml:space="preserve"> </v>
      </c>
      <c r="DP26" s="21"/>
      <c r="DQ26" s="76">
        <f t="shared" ca="1" si="37"/>
        <v>42371.875009999952</v>
      </c>
      <c r="DR26" s="20" t="str">
        <f ca="1">IF(DQ26&lt;'Time Breakdown'!$A$9,"",IF(VLOOKUP(DQ26,'Time Breakdown'!$A$9:$E$655,2,1)=VLOOKUP(DQ25,'Time Breakdown'!$A$9:$E$655,2,1)," ",VLOOKUP(DQ26,'Time Breakdown'!$A$9:$E$655,2,1)))</f>
        <v xml:space="preserve"> </v>
      </c>
      <c r="DS26" s="21"/>
      <c r="DT26" s="76">
        <f t="shared" ca="1" si="38"/>
        <v>42372.875009999952</v>
      </c>
      <c r="DU26" s="20" t="str">
        <f ca="1">IF(DT26&lt;'Time Breakdown'!$A$9,"",IF(VLOOKUP(DT26,'Time Breakdown'!$A$9:$E$655,2,1)=VLOOKUP(DT25,'Time Breakdown'!$A$9:$E$655,2,1)," ",VLOOKUP(DT26,'Time Breakdown'!$A$9:$E$655,2,1)))</f>
        <v xml:space="preserve"> </v>
      </c>
      <c r="DV26" s="21"/>
      <c r="DW26" s="76">
        <f t="shared" ca="1" si="39"/>
        <v>42373.875009999952</v>
      </c>
      <c r="DX26" s="20" t="str">
        <f ca="1">IF(DW26&lt;'Time Breakdown'!$A$9,"",IF(VLOOKUP(DW26,'Time Breakdown'!$A$9:$E$655,2,1)=VLOOKUP(DW25,'Time Breakdown'!$A$9:$E$655,2,1)," ",VLOOKUP(DW26,'Time Breakdown'!$A$9:$E$655,2,1)))</f>
        <v xml:space="preserve"> </v>
      </c>
      <c r="DY26" s="21"/>
      <c r="DZ26" s="76">
        <f t="shared" ca="1" si="40"/>
        <v>42374.875009999952</v>
      </c>
      <c r="EA26" s="20" t="str">
        <f ca="1">IF(DZ26&lt;'Time Breakdown'!$A$9,"",IF(VLOOKUP(DZ26,'Time Breakdown'!$A$9:$E$655,2,1)=VLOOKUP(DZ25,'Time Breakdown'!$A$9:$E$655,2,1)," ",VLOOKUP(DZ26,'Time Breakdown'!$A$9:$E$655,2,1)))</f>
        <v xml:space="preserve"> </v>
      </c>
      <c r="EB26" s="21"/>
      <c r="EC26" s="76">
        <f t="shared" ca="1" si="41"/>
        <v>42375.875009999952</v>
      </c>
      <c r="ED26" s="20" t="str">
        <f ca="1">IF(EC26&lt;'Time Breakdown'!$A$9,"",IF(VLOOKUP(EC26,'Time Breakdown'!$A$9:$E$655,2,1)=VLOOKUP(EC25,'Time Breakdown'!$A$9:$E$655,2,1)," ",VLOOKUP(EC26,'Time Breakdown'!$A$9:$E$655,2,1)))</f>
        <v xml:space="preserve"> </v>
      </c>
      <c r="EE26" s="21"/>
      <c r="EF26" s="76">
        <f t="shared" ca="1" si="42"/>
        <v>42376.875009999952</v>
      </c>
      <c r="EG26" s="20" t="str">
        <f ca="1">IF(EF26&lt;'Time Breakdown'!$A$9,"",IF(VLOOKUP(EF26,'Time Breakdown'!$A$9:$E$655,2,1)=VLOOKUP(EF25,'Time Breakdown'!$A$9:$E$655,2,1)," ",VLOOKUP(EF26,'Time Breakdown'!$A$9:$E$655,2,1)))</f>
        <v xml:space="preserve"> </v>
      </c>
      <c r="EH26" s="21"/>
      <c r="EI26" s="76">
        <f t="shared" ca="1" si="43"/>
        <v>42377.875009999952</v>
      </c>
      <c r="EJ26" s="20" t="str">
        <f ca="1">IF(EI26&lt;'Time Breakdown'!$A$9,"",IF(VLOOKUP(EI26,'Time Breakdown'!$A$9:$E$655,2,1)=VLOOKUP(EI25,'Time Breakdown'!$A$9:$E$655,2,1)," ",VLOOKUP(EI26,'Time Breakdown'!$A$9:$E$655,2,1)))</f>
        <v xml:space="preserve"> </v>
      </c>
      <c r="EK26" s="21"/>
      <c r="EL26" s="76">
        <f t="shared" ca="1" si="44"/>
        <v>42378.875009999952</v>
      </c>
      <c r="EM26" s="20" t="str">
        <f ca="1">IF(EL26&lt;'Time Breakdown'!$A$9,"",IF(VLOOKUP(EL26,'Time Breakdown'!$A$9:$E$655,2,1)=VLOOKUP(EL25,'Time Breakdown'!$A$9:$E$655,2,1)," ",VLOOKUP(EL26,'Time Breakdown'!$A$9:$E$655,2,1)))</f>
        <v xml:space="preserve"> </v>
      </c>
      <c r="EN26" s="21"/>
      <c r="EO26" s="76">
        <f t="shared" ca="1" si="45"/>
        <v>42379.875009999952</v>
      </c>
      <c r="EP26" s="20" t="str">
        <f ca="1">IF(EO26&lt;'Time Breakdown'!$A$9,"",IF(VLOOKUP(EO26,'Time Breakdown'!$A$9:$E$655,2,1)=VLOOKUP(EO25,'Time Breakdown'!$A$9:$E$655,2,1)," ",VLOOKUP(EO26,'Time Breakdown'!$A$9:$E$655,2,1)))</f>
        <v xml:space="preserve"> </v>
      </c>
      <c r="EQ26" s="21"/>
      <c r="ER26" s="76">
        <f t="shared" ca="1" si="46"/>
        <v>42380.875009999952</v>
      </c>
      <c r="ES26" s="20" t="str">
        <f ca="1">IF(ER26&lt;'Time Breakdown'!$A$9,"",IF(VLOOKUP(ER26,'Time Breakdown'!$A$9:$E$655,2,1)=VLOOKUP(ER25,'Time Breakdown'!$A$9:$E$655,2,1)," ",VLOOKUP(ER26,'Time Breakdown'!$A$9:$E$655,2,1)))</f>
        <v xml:space="preserve"> </v>
      </c>
      <c r="ET26" s="21"/>
      <c r="EU26" s="76">
        <f t="shared" ca="1" si="47"/>
        <v>42381.875009999952</v>
      </c>
      <c r="EV26" s="20" t="str">
        <f ca="1">IF(EU26&lt;'Time Breakdown'!$A$9,"",IF(VLOOKUP(EU26,'Time Breakdown'!$A$9:$E$655,2,1)=VLOOKUP(EU25,'Time Breakdown'!$A$9:$E$655,2,1)," ",VLOOKUP(EU26,'Time Breakdown'!$A$9:$E$655,2,1)))</f>
        <v xml:space="preserve"> </v>
      </c>
      <c r="EW26" s="21"/>
      <c r="EX26" s="76">
        <f t="shared" ca="1" si="48"/>
        <v>42382.875009999952</v>
      </c>
      <c r="EY26" s="20" t="str">
        <f ca="1">IF(EX26&lt;'Time Breakdown'!$A$9,"",IF(VLOOKUP(EX26,'Time Breakdown'!$A$9:$E$655,2,1)=VLOOKUP(EX25,'Time Breakdown'!$A$9:$E$655,2,1)," ",VLOOKUP(EX26,'Time Breakdown'!$A$9:$E$655,2,1)))</f>
        <v xml:space="preserve"> </v>
      </c>
      <c r="EZ26" s="21"/>
      <c r="FA26" s="76">
        <f t="shared" ca="1" si="49"/>
        <v>42383.875009999952</v>
      </c>
      <c r="FB26" s="20" t="str">
        <f ca="1">IF(FA26&lt;'Time Breakdown'!$A$9,"",IF(VLOOKUP(FA26,'Time Breakdown'!$A$9:$E$655,2,1)=VLOOKUP(FA25,'Time Breakdown'!$A$9:$E$655,2,1)," ",VLOOKUP(FA26,'Time Breakdown'!$A$9:$E$655,2,1)))</f>
        <v xml:space="preserve"> </v>
      </c>
      <c r="FC26" s="21"/>
      <c r="FD26" s="76">
        <f t="shared" ca="1" si="50"/>
        <v>42384.875009999952</v>
      </c>
      <c r="FE26" s="20" t="str">
        <f ca="1">IF(FD26&lt;'Time Breakdown'!$A$9,"",IF(VLOOKUP(FD26,'Time Breakdown'!$A$9:$E$655,2,1)=VLOOKUP(FD25,'Time Breakdown'!$A$9:$E$655,2,1)," ",VLOOKUP(FD26,'Time Breakdown'!$A$9:$E$655,2,1)))</f>
        <v xml:space="preserve"> </v>
      </c>
      <c r="FF26" s="21"/>
      <c r="FG26" s="76">
        <f t="shared" ca="1" si="51"/>
        <v>42385.875009999952</v>
      </c>
      <c r="FH26" s="20" t="str">
        <f ca="1">IF(FG26&lt;'Time Breakdown'!$A$9,"",IF(VLOOKUP(FG26,'Time Breakdown'!$A$9:$E$655,2,1)=VLOOKUP(FG25,'Time Breakdown'!$A$9:$E$655,2,1)," ",VLOOKUP(FG26,'Time Breakdown'!$A$9:$E$655,2,1)))</f>
        <v xml:space="preserve"> </v>
      </c>
      <c r="FI26" s="21"/>
      <c r="FJ26" s="76">
        <f t="shared" ca="1" si="52"/>
        <v>42386.875009999952</v>
      </c>
      <c r="FK26" s="20" t="str">
        <f ca="1">IF(FJ26&lt;'Time Breakdown'!$A$9,"",IF(VLOOKUP(FJ26,'Time Breakdown'!$A$9:$E$655,2,1)=VLOOKUP(FJ25,'Time Breakdown'!$A$9:$E$655,2,1)," ",VLOOKUP(FJ26,'Time Breakdown'!$A$9:$E$655,2,1)))</f>
        <v xml:space="preserve"> </v>
      </c>
      <c r="FL26" s="21"/>
      <c r="FM26" s="76">
        <f t="shared" ca="1" si="53"/>
        <v>42387.875009999952</v>
      </c>
      <c r="FN26" s="20" t="str">
        <f ca="1">IF(FM26&lt;'Time Breakdown'!$A$9,"",IF(VLOOKUP(FM26,'Time Breakdown'!$A$9:$E$655,2,1)=VLOOKUP(FM25,'Time Breakdown'!$A$9:$E$655,2,1)," ",VLOOKUP(FM26,'Time Breakdown'!$A$9:$E$655,2,1)))</f>
        <v xml:space="preserve"> </v>
      </c>
      <c r="FO26" s="21"/>
      <c r="FP26" s="76">
        <f t="shared" ca="1" si="54"/>
        <v>42388.875009999952</v>
      </c>
      <c r="FQ26" s="20" t="str">
        <f ca="1">IF(FP26&lt;'Time Breakdown'!$A$9,"",IF(VLOOKUP(FP26,'Time Breakdown'!$A$9:$E$655,2,1)=VLOOKUP(FP25,'Time Breakdown'!$A$9:$E$655,2,1)," ",VLOOKUP(FP26,'Time Breakdown'!$A$9:$E$655,2,1)))</f>
        <v xml:space="preserve"> </v>
      </c>
      <c r="FR26" s="21"/>
      <c r="FS26" s="76">
        <f t="shared" ca="1" si="55"/>
        <v>42389.875009999952</v>
      </c>
      <c r="FT26" s="20" t="str">
        <f ca="1">IF(FS26&lt;'Time Breakdown'!$A$9,"",IF(VLOOKUP(FS26,'Time Breakdown'!$A$9:$E$655,2,1)=VLOOKUP(FS25,'Time Breakdown'!$A$9:$E$655,2,1)," ",VLOOKUP(FS26,'Time Breakdown'!$A$9:$E$655,2,1)))</f>
        <v xml:space="preserve"> </v>
      </c>
      <c r="FU26" s="21"/>
      <c r="FV26" s="76">
        <f t="shared" ca="1" si="56"/>
        <v>42390.875009999952</v>
      </c>
      <c r="FW26" s="20" t="str">
        <f ca="1">IF(FV26&lt;'Time Breakdown'!$A$9,"",IF(VLOOKUP(FV26,'Time Breakdown'!$A$9:$E$655,2,1)=VLOOKUP(FV25,'Time Breakdown'!$A$9:$E$655,2,1)," ",VLOOKUP(FV26,'Time Breakdown'!$A$9:$E$655,2,1)))</f>
        <v xml:space="preserve"> </v>
      </c>
      <c r="FX26" s="21"/>
      <c r="FY26" s="76">
        <f t="shared" ca="1" si="57"/>
        <v>42391.875009999952</v>
      </c>
      <c r="FZ26" s="20" t="str">
        <f ca="1">IF(FY26&lt;'Time Breakdown'!$A$9,"",IF(VLOOKUP(FY26,'Time Breakdown'!$A$9:$E$655,2,1)=VLOOKUP(FY25,'Time Breakdown'!$A$9:$E$655,2,1)," ",VLOOKUP(FY26,'Time Breakdown'!$A$9:$E$655,2,1)))</f>
        <v xml:space="preserve"> </v>
      </c>
      <c r="GA26" s="21"/>
      <c r="GB26" s="76">
        <f t="shared" ca="1" si="58"/>
        <v>42392.875009999952</v>
      </c>
      <c r="GC26" s="20" t="str">
        <f ca="1">IF(GB26&lt;'Time Breakdown'!$A$9,"",IF(VLOOKUP(GB26,'Time Breakdown'!$A$9:$E$655,2,1)=VLOOKUP(GB25,'Time Breakdown'!$A$9:$E$655,2,1)," ",VLOOKUP(GB26,'Time Breakdown'!$A$9:$E$655,2,1)))</f>
        <v xml:space="preserve"> </v>
      </c>
      <c r="GD26" s="21"/>
      <c r="GE26" s="76">
        <f t="shared" ca="1" si="59"/>
        <v>42393.875009999952</v>
      </c>
      <c r="GF26" s="20" t="str">
        <f ca="1">IF(GE26&lt;'Time Breakdown'!$A$9,"",IF(VLOOKUP(GE26,'Time Breakdown'!$A$9:$E$655,2,1)=VLOOKUP(GE25,'Time Breakdown'!$A$9:$E$655,2,1)," ",VLOOKUP(GE26,'Time Breakdown'!$A$9:$E$655,2,1)))</f>
        <v xml:space="preserve"> </v>
      </c>
      <c r="GG26" s="21"/>
      <c r="GH26" s="76">
        <f t="shared" ca="1" si="60"/>
        <v>42394.875009999952</v>
      </c>
      <c r="GI26" s="20" t="str">
        <f ca="1">IF(GH26&lt;'Time Breakdown'!$A$9,"",IF(VLOOKUP(GH26,'Time Breakdown'!$A$9:$E$655,2,1)=VLOOKUP(GH25,'Time Breakdown'!$A$9:$E$655,2,1)," ",VLOOKUP(GH26,'Time Breakdown'!$A$9:$E$655,2,1)))</f>
        <v xml:space="preserve"> </v>
      </c>
      <c r="GJ26" s="21"/>
      <c r="GK26" s="76">
        <f t="shared" ca="1" si="61"/>
        <v>42395.875009999952</v>
      </c>
      <c r="GL26" s="20" t="str">
        <f ca="1">IF(GK26&lt;'Time Breakdown'!$A$9,"",IF(VLOOKUP(GK26,'Time Breakdown'!$A$9:$E$655,2,1)=VLOOKUP(GK25,'Time Breakdown'!$A$9:$E$655,2,1)," ",VLOOKUP(GK26,'Time Breakdown'!$A$9:$E$655,2,1)))</f>
        <v xml:space="preserve"> </v>
      </c>
      <c r="GM26" s="21"/>
      <c r="GN26" s="76">
        <f t="shared" ca="1" si="62"/>
        <v>42396.875009999952</v>
      </c>
      <c r="GO26" s="20" t="str">
        <f ca="1">IF(GN26&lt;'Time Breakdown'!$A$9,"",IF(VLOOKUP(GN26,'Time Breakdown'!$A$9:$E$655,2,1)=VLOOKUP(GN25,'Time Breakdown'!$A$9:$E$655,2,1)," ",VLOOKUP(GN26,'Time Breakdown'!$A$9:$E$655,2,1)))</f>
        <v xml:space="preserve"> </v>
      </c>
      <c r="GP26" s="21"/>
      <c r="GQ26" s="76">
        <f t="shared" ca="1" si="63"/>
        <v>42397.875009999952</v>
      </c>
      <c r="GR26" s="20" t="str">
        <f ca="1">IF(GQ26&lt;'Time Breakdown'!$A$9,"",IF(VLOOKUP(GQ26,'Time Breakdown'!$A$9:$E$655,2,1)=VLOOKUP(GQ25,'Time Breakdown'!$A$9:$E$655,2,1)," ",VLOOKUP(GQ26,'Time Breakdown'!$A$9:$E$655,2,1)))</f>
        <v xml:space="preserve"> </v>
      </c>
      <c r="GS26" s="21"/>
      <c r="GT26" s="76">
        <f t="shared" ca="1" si="64"/>
        <v>42398.875009999952</v>
      </c>
      <c r="GU26" s="20" t="str">
        <f ca="1">IF(GT26&lt;'Time Breakdown'!$A$9,"",IF(VLOOKUP(GT26,'Time Breakdown'!$A$9:$E$655,2,1)=VLOOKUP(GT25,'Time Breakdown'!$A$9:$E$655,2,1)," ",VLOOKUP(GT26,'Time Breakdown'!$A$9:$E$655,2,1)))</f>
        <v xml:space="preserve"> </v>
      </c>
      <c r="GV26" s="21"/>
      <c r="GW26" s="76">
        <f t="shared" ca="1" si="65"/>
        <v>42399.875009999952</v>
      </c>
      <c r="GX26" s="20" t="str">
        <f ca="1">IF(GW26&lt;'Time Breakdown'!$A$9,"",IF(VLOOKUP(GW26,'Time Breakdown'!$A$9:$E$655,2,1)=VLOOKUP(GW25,'Time Breakdown'!$A$9:$E$655,2,1)," ",VLOOKUP(GW26,'Time Breakdown'!$A$9:$E$655,2,1)))</f>
        <v xml:space="preserve"> </v>
      </c>
      <c r="GY26" s="21"/>
      <c r="GZ26" s="76">
        <f t="shared" ca="1" si="66"/>
        <v>42400.875009999952</v>
      </c>
      <c r="HA26" s="20" t="str">
        <f ca="1">IF(GZ26&lt;'Time Breakdown'!$A$9,"",IF(VLOOKUP(GZ26,'Time Breakdown'!$A$9:$E$655,2,1)=VLOOKUP(GZ25,'Time Breakdown'!$A$9:$E$655,2,1)," ",VLOOKUP(GZ26,'Time Breakdown'!$A$9:$E$655,2,1)))</f>
        <v xml:space="preserve"> </v>
      </c>
      <c r="HB26" s="21"/>
      <c r="HC26" s="76">
        <f t="shared" ca="1" si="67"/>
        <v>42401.875009999952</v>
      </c>
      <c r="HD26" s="20" t="str">
        <f ca="1">IF(HC26&lt;'Time Breakdown'!$A$9,"",IF(VLOOKUP(HC26,'Time Breakdown'!$A$9:$E$655,2,1)=VLOOKUP(HC25,'Time Breakdown'!$A$9:$E$655,2,1)," ",VLOOKUP(HC26,'Time Breakdown'!$A$9:$E$655,2,1)))</f>
        <v xml:space="preserve"> </v>
      </c>
      <c r="HE26" s="21"/>
      <c r="HF26" s="76">
        <f t="shared" ca="1" si="68"/>
        <v>42402.875009999952</v>
      </c>
      <c r="HG26" s="20" t="str">
        <f ca="1">IF(HF26&lt;'Time Breakdown'!$A$9,"",IF(VLOOKUP(HF26,'Time Breakdown'!$A$9:$E$655,2,1)=VLOOKUP(HF25,'Time Breakdown'!$A$9:$E$655,2,1)," ",VLOOKUP(HF26,'Time Breakdown'!$A$9:$E$655,2,1)))</f>
        <v xml:space="preserve"> </v>
      </c>
      <c r="HH26" s="21"/>
      <c r="HI26" s="76">
        <f t="shared" ca="1" si="69"/>
        <v>42403.875009999952</v>
      </c>
      <c r="HJ26" s="20" t="str">
        <f ca="1">IF(HI26&lt;'Time Breakdown'!$A$9,"",IF(VLOOKUP(HI26,'Time Breakdown'!$A$9:$E$655,2,1)=VLOOKUP(HI25,'Time Breakdown'!$A$9:$E$655,2,1)," ",VLOOKUP(HI26,'Time Breakdown'!$A$9:$E$655,2,1)))</f>
        <v xml:space="preserve"> </v>
      </c>
      <c r="HK26" s="21"/>
      <c r="HL26" s="76">
        <f t="shared" ca="1" si="70"/>
        <v>42404.875009999952</v>
      </c>
      <c r="HM26" s="20" t="str">
        <f ca="1">IF(HL26&lt;'Time Breakdown'!$A$9,"",IF(VLOOKUP(HL26,'Time Breakdown'!$A$9:$E$655,2,1)=VLOOKUP(HL25,'Time Breakdown'!$A$9:$E$655,2,1)," ",VLOOKUP(HL26,'Time Breakdown'!$A$9:$E$655,2,1)))</f>
        <v xml:space="preserve"> </v>
      </c>
      <c r="HN26" s="21"/>
      <c r="HO26" s="76">
        <f t="shared" ca="1" si="71"/>
        <v>42405.875009999952</v>
      </c>
      <c r="HP26" s="20" t="str">
        <f ca="1">IF(HO26&lt;'Time Breakdown'!$A$9,"",IF(VLOOKUP(HO26,'Time Breakdown'!$A$9:$E$655,2,1)=VLOOKUP(HO25,'Time Breakdown'!$A$9:$E$655,2,1)," ",VLOOKUP(HO26,'Time Breakdown'!$A$9:$E$655,2,1)))</f>
        <v xml:space="preserve"> </v>
      </c>
      <c r="HQ26" s="21"/>
      <c r="HR26" s="76">
        <f t="shared" ca="1" si="72"/>
        <v>42406.875009999952</v>
      </c>
      <c r="HS26" s="20" t="str">
        <f ca="1">IF(HR26&lt;'Time Breakdown'!$A$9,"",IF(VLOOKUP(HR26,'Time Breakdown'!$A$9:$E$655,2,1)=VLOOKUP(HR25,'Time Breakdown'!$A$9:$E$655,2,1)," ",VLOOKUP(HR26,'Time Breakdown'!$A$9:$E$655,2,1)))</f>
        <v xml:space="preserve"> </v>
      </c>
      <c r="HT26" s="21"/>
      <c r="HU26" s="76">
        <f t="shared" ca="1" si="73"/>
        <v>42407.875009999952</v>
      </c>
      <c r="HV26" s="20" t="str">
        <f ca="1">IF(HU26&lt;'Time Breakdown'!$A$9,"",IF(VLOOKUP(HU26,'Time Breakdown'!$A$9:$E$655,2,1)=VLOOKUP(HU25,'Time Breakdown'!$A$9:$E$655,2,1)," ",VLOOKUP(HU26,'Time Breakdown'!$A$9:$E$655,2,1)))</f>
        <v xml:space="preserve"> </v>
      </c>
      <c r="HW26" s="21"/>
      <c r="HX26" s="76">
        <f t="shared" ca="1" si="74"/>
        <v>42408.875009999952</v>
      </c>
      <c r="HY26" s="20" t="str">
        <f ca="1">IF(HX26&lt;'Time Breakdown'!$A$9,"",IF(VLOOKUP(HX26,'Time Breakdown'!$A$9:$E$655,2,1)=VLOOKUP(HX25,'Time Breakdown'!$A$9:$E$655,2,1)," ",VLOOKUP(HX26,'Time Breakdown'!$A$9:$E$655,2,1)))</f>
        <v xml:space="preserve"> </v>
      </c>
      <c r="HZ26" s="21"/>
      <c r="IA26" s="76">
        <f t="shared" ca="1" si="75"/>
        <v>42409.875009999952</v>
      </c>
      <c r="IB26" s="20" t="str">
        <f ca="1">IF(IA26&lt;'Time Breakdown'!$A$9,"",IF(VLOOKUP(IA26,'Time Breakdown'!$A$9:$E$655,2,1)=VLOOKUP(IA25,'Time Breakdown'!$A$9:$E$655,2,1)," ",VLOOKUP(IA26,'Time Breakdown'!$A$9:$E$655,2,1)))</f>
        <v xml:space="preserve"> </v>
      </c>
      <c r="IC26" s="21"/>
      <c r="ID26" s="76">
        <f t="shared" ca="1" si="76"/>
        <v>42410.875009999952</v>
      </c>
      <c r="IE26" s="20" t="str">
        <f ca="1">IF(ID26&lt;'Time Breakdown'!$A$9,"",IF(VLOOKUP(ID26,'Time Breakdown'!$A$9:$E$655,2,1)=VLOOKUP(ID25,'Time Breakdown'!$A$9:$E$655,2,1)," ",VLOOKUP(ID26,'Time Breakdown'!$A$9:$E$655,2,1)))</f>
        <v xml:space="preserve"> </v>
      </c>
      <c r="IF26" s="21"/>
      <c r="IG26" s="76">
        <f t="shared" ca="1" si="77"/>
        <v>42411.875009999952</v>
      </c>
      <c r="IH26" s="20" t="str">
        <f ca="1">IF(IG26&lt;'Time Breakdown'!$A$9,"",IF(VLOOKUP(IG26,'Time Breakdown'!$A$9:$E$655,2,1)=VLOOKUP(IG25,'Time Breakdown'!$A$9:$E$655,2,1)," ",VLOOKUP(IG26,'Time Breakdown'!$A$9:$E$655,2,1)))</f>
        <v xml:space="preserve"> </v>
      </c>
      <c r="II26" s="21"/>
      <c r="IJ26" s="76">
        <f t="shared" ca="1" si="78"/>
        <v>42412.875009999952</v>
      </c>
      <c r="IK26" s="20" t="str">
        <f ca="1">IF(IJ26&lt;'Time Breakdown'!$A$9,"",IF(VLOOKUP(IJ26,'Time Breakdown'!$A$9:$E$655,2,1)=VLOOKUP(IJ25,'Time Breakdown'!$A$9:$E$655,2,1)," ",VLOOKUP(IJ26,'Time Breakdown'!$A$9:$E$655,2,1)))</f>
        <v xml:space="preserve"> </v>
      </c>
      <c r="IL26" s="21"/>
      <c r="IM26" s="76">
        <f t="shared" ca="1" si="79"/>
        <v>42413.875009999952</v>
      </c>
      <c r="IN26" s="20" t="str">
        <f ca="1">IF(IM26&lt;'Time Breakdown'!$A$9,"",IF(VLOOKUP(IM26,'Time Breakdown'!$A$9:$E$655,2,1)=VLOOKUP(IM25,'Time Breakdown'!$A$9:$E$655,2,1)," ",VLOOKUP(IM26,'Time Breakdown'!$A$9:$E$655,2,1)))</f>
        <v xml:space="preserve"> </v>
      </c>
      <c r="IO26" s="21"/>
      <c r="IP26" s="76">
        <f t="shared" ca="1" si="80"/>
        <v>42414.875009999952</v>
      </c>
      <c r="IQ26" s="20" t="str">
        <f ca="1">IF(IP26&lt;'Time Breakdown'!$A$9,"",IF(VLOOKUP(IP26,'Time Breakdown'!$A$9:$E$655,2,1)=VLOOKUP(IP25,'Time Breakdown'!$A$9:$E$655,2,1)," ",VLOOKUP(IP26,'Time Breakdown'!$A$9:$E$655,2,1)))</f>
        <v xml:space="preserve"> </v>
      </c>
      <c r="IR26" s="21"/>
      <c r="IS26" s="76">
        <f t="shared" ca="1" si="81"/>
        <v>42415.875009999952</v>
      </c>
      <c r="IT26" s="20" t="str">
        <f ca="1">IF(IS26&lt;'Time Breakdown'!$A$9,"",IF(VLOOKUP(IS26,'Time Breakdown'!$A$9:$E$655,2,1)=VLOOKUP(IS25,'Time Breakdown'!$A$9:$E$655,2,1)," ",VLOOKUP(IS26,'Time Breakdown'!$A$9:$E$655,2,1)))</f>
        <v xml:space="preserve"> </v>
      </c>
      <c r="IU26" s="21"/>
    </row>
    <row r="27" spans="1:255" ht="15" customHeight="1">
      <c r="A27" s="76">
        <f t="shared" ca="1" si="82"/>
        <v>42331.916676666617</v>
      </c>
      <c r="B27" s="20" t="str">
        <f ca="1">IF(A27&lt;'Time Breakdown'!$A$9,"",IF(VLOOKUP(A27,'Time Breakdown'!$A$9:$E$655,2,1)=VLOOKUP(A26,'Time Breakdown'!$A$9:$E$655,2,1)," ",VLOOKUP(A27,'Time Breakdown'!$A$9:$E$655,2,1)))</f>
        <v xml:space="preserve"> </v>
      </c>
      <c r="C27" s="21"/>
      <c r="D27" s="76">
        <f t="shared" ca="1" si="83"/>
        <v>42332.916676666617</v>
      </c>
      <c r="E27" s="20" t="str">
        <f ca="1">IF(D27&lt;'Time Breakdown'!$A$9,"",IF(VLOOKUP(D27,'Time Breakdown'!$A$9:$E$655,2,1)=VLOOKUP(D26,'Time Breakdown'!$A$9:$E$655,2,1)," ",VLOOKUP(D27,'Time Breakdown'!$A$9:$E$655,2,1)))</f>
        <v xml:space="preserve"> </v>
      </c>
      <c r="F27" s="21"/>
      <c r="G27" s="76">
        <f t="shared" ca="1" si="84"/>
        <v>42333.916676666617</v>
      </c>
      <c r="H27" s="20" t="str">
        <f ca="1">IF(G27&lt;'Time Breakdown'!$A$9,"",IF(VLOOKUP(G27,'Time Breakdown'!$A$9:$E$655,2,1)=VLOOKUP(G26,'Time Breakdown'!$A$9:$E$655,2,1)," ",VLOOKUP(G27,'Time Breakdown'!$A$9:$E$655,2,1)))</f>
        <v xml:space="preserve"> </v>
      </c>
      <c r="I27" s="21"/>
      <c r="J27" s="76">
        <f t="shared" ca="1" si="0"/>
        <v>42334.916676666617</v>
      </c>
      <c r="K27" s="20" t="str">
        <f ca="1">IF(J27&lt;'Time Breakdown'!$A$9,"",IF(VLOOKUP(J27,'Time Breakdown'!$A$9:$E$655,2,1)=VLOOKUP(J26,'Time Breakdown'!$A$9:$E$655,2,1)," ",VLOOKUP(J27,'Time Breakdown'!$A$9:$E$655,2,1)))</f>
        <v xml:space="preserve"> </v>
      </c>
      <c r="L27" s="21"/>
      <c r="M27" s="76">
        <f t="shared" ca="1" si="1"/>
        <v>42335.916676666617</v>
      </c>
      <c r="N27" s="20" t="str">
        <f ca="1">IF(M27&lt;'Time Breakdown'!$A$9,"",IF(VLOOKUP(M27,'Time Breakdown'!$A$9:$E$655,2,1)=VLOOKUP(M26,'Time Breakdown'!$A$9:$E$655,2,1)," ",VLOOKUP(M27,'Time Breakdown'!$A$9:$E$655,2,1)))</f>
        <v xml:space="preserve"> </v>
      </c>
      <c r="O27" s="21"/>
      <c r="P27" s="76">
        <f t="shared" ca="1" si="2"/>
        <v>42336.916676666617</v>
      </c>
      <c r="Q27" s="20" t="str">
        <f ca="1">IF(P27&lt;'Time Breakdown'!$A$9,"",IF(VLOOKUP(P27,'Time Breakdown'!$A$9:$E$655,2,1)=VLOOKUP(P26,'Time Breakdown'!$A$9:$E$655,2,1)," ",VLOOKUP(P27,'Time Breakdown'!$A$9:$E$655,2,1)))</f>
        <v xml:space="preserve"> </v>
      </c>
      <c r="R27" s="21"/>
      <c r="S27" s="76">
        <f t="shared" ca="1" si="3"/>
        <v>42337.916676666617</v>
      </c>
      <c r="T27" s="20" t="str">
        <f ca="1">IF(S27&lt;'Time Breakdown'!$A$9,"",IF(VLOOKUP(S27,'Time Breakdown'!$A$9:$E$655,2,1)=VLOOKUP(S26,'Time Breakdown'!$A$9:$E$655,2,1)," ",VLOOKUP(S27,'Time Breakdown'!$A$9:$E$655,2,1)))</f>
        <v xml:space="preserve"> </v>
      </c>
      <c r="U27" s="21"/>
      <c r="V27" s="76">
        <f t="shared" ca="1" si="4"/>
        <v>42338.916676666617</v>
      </c>
      <c r="W27" s="20" t="str">
        <f ca="1">IF(V27&lt;'Time Breakdown'!$A$9,"",IF(VLOOKUP(V27,'Time Breakdown'!$A$9:$E$655,2,1)=VLOOKUP(V26,'Time Breakdown'!$A$9:$E$655,2,1)," ",VLOOKUP(V27,'Time Breakdown'!$A$9:$E$655,2,1)))</f>
        <v xml:space="preserve"> </v>
      </c>
      <c r="X27" s="21"/>
      <c r="Y27" s="76">
        <f t="shared" ca="1" si="5"/>
        <v>42339.916676666617</v>
      </c>
      <c r="Z27" s="20" t="str">
        <f ca="1">IF(Y27&lt;'Time Breakdown'!$A$9,"",IF(VLOOKUP(Y27,'Time Breakdown'!$A$9:$E$655,2,1)=VLOOKUP(Y26,'Time Breakdown'!$A$9:$E$655,2,1)," ",VLOOKUP(Y27,'Time Breakdown'!$A$9:$E$655,2,1)))</f>
        <v xml:space="preserve"> </v>
      </c>
      <c r="AA27" s="21"/>
      <c r="AB27" s="76">
        <f t="shared" ca="1" si="6"/>
        <v>42340.916676666617</v>
      </c>
      <c r="AC27" s="20" t="str">
        <f ca="1">IF(AB27&lt;'Time Breakdown'!$A$9,"",IF(VLOOKUP(AB27,'Time Breakdown'!$A$9:$E$655,2,1)=VLOOKUP(AB26,'Time Breakdown'!$A$9:$E$655,2,1)," ",VLOOKUP(AB27,'Time Breakdown'!$A$9:$E$655,2,1)))</f>
        <v xml:space="preserve"> </v>
      </c>
      <c r="AD27" s="21"/>
      <c r="AE27" s="76">
        <f t="shared" ca="1" si="7"/>
        <v>42341.916676666617</v>
      </c>
      <c r="AF27" s="20" t="str">
        <f ca="1">IF(AE27&lt;'Time Breakdown'!$A$9,"",IF(VLOOKUP(AE27,'Time Breakdown'!$A$9:$E$655,2,1)=VLOOKUP(AE26,'Time Breakdown'!$A$9:$E$655,2,1)," ",VLOOKUP(AE27,'Time Breakdown'!$A$9:$E$655,2,1)))</f>
        <v xml:space="preserve"> </v>
      </c>
      <c r="AG27" s="21"/>
      <c r="AH27" s="76">
        <f t="shared" ca="1" si="8"/>
        <v>42342.916676666617</v>
      </c>
      <c r="AI27" s="20" t="str">
        <f ca="1">IF(AH27&lt;'Time Breakdown'!$A$9,"",IF(VLOOKUP(AH27,'Time Breakdown'!$A$9:$E$655,2,1)=VLOOKUP(AH26,'Time Breakdown'!$A$9:$E$655,2,1)," ",VLOOKUP(AH27,'Time Breakdown'!$A$9:$E$655,2,1)))</f>
        <v xml:space="preserve"> </v>
      </c>
      <c r="AJ27" s="21"/>
      <c r="AK27" s="76">
        <f t="shared" ca="1" si="9"/>
        <v>42343.916676666617</v>
      </c>
      <c r="AL27" s="20" t="str">
        <f ca="1">IF(AK27&lt;'Time Breakdown'!$A$9,"",IF(VLOOKUP(AK27,'Time Breakdown'!$A$9:$E$655,2,1)=VLOOKUP(AK26,'Time Breakdown'!$A$9:$E$655,2,1)," ",VLOOKUP(AK27,'Time Breakdown'!$A$9:$E$655,2,1)))</f>
        <v xml:space="preserve"> </v>
      </c>
      <c r="AM27" s="21"/>
      <c r="AN27" s="76">
        <f t="shared" ca="1" si="10"/>
        <v>42344.916676666617</v>
      </c>
      <c r="AO27" s="20" t="str">
        <f ca="1">IF(AN27&lt;'Time Breakdown'!$A$9,"",IF(VLOOKUP(AN27,'Time Breakdown'!$A$9:$E$655,2,1)=VLOOKUP(AN26,'Time Breakdown'!$A$9:$E$655,2,1)," ",VLOOKUP(AN27,'Time Breakdown'!$A$9:$E$655,2,1)))</f>
        <v xml:space="preserve"> </v>
      </c>
      <c r="AP27" s="21"/>
      <c r="AQ27" s="76">
        <f t="shared" ca="1" si="11"/>
        <v>42345.916676666617</v>
      </c>
      <c r="AR27" s="20" t="str">
        <f ca="1">IF(AQ27&lt;'Time Breakdown'!$A$9,"",IF(VLOOKUP(AQ27,'Time Breakdown'!$A$9:$E$655,2,1)=VLOOKUP(AQ26,'Time Breakdown'!$A$9:$E$655,2,1)," ",VLOOKUP(AQ27,'Time Breakdown'!$A$9:$E$655,2,1)))</f>
        <v xml:space="preserve"> </v>
      </c>
      <c r="AS27" s="21"/>
      <c r="AT27" s="76">
        <f t="shared" ca="1" si="12"/>
        <v>42346.916676666617</v>
      </c>
      <c r="AU27" s="20" t="str">
        <f ca="1">IF(AT27&lt;'Time Breakdown'!$A$9,"",IF(VLOOKUP(AT27,'Time Breakdown'!$A$9:$E$655,2,1)=VLOOKUP(AT26,'Time Breakdown'!$A$9:$E$655,2,1)," ",VLOOKUP(AT27,'Time Breakdown'!$A$9:$E$655,2,1)))</f>
        <v xml:space="preserve"> </v>
      </c>
      <c r="AV27" s="21"/>
      <c r="AW27" s="76">
        <f t="shared" ca="1" si="13"/>
        <v>42347.916676666617</v>
      </c>
      <c r="AX27" s="20" t="str">
        <f ca="1">IF(AW27&lt;'Time Breakdown'!$A$9,"",IF(VLOOKUP(AW27,'Time Breakdown'!$A$9:$E$655,2,1)=VLOOKUP(AW26,'Time Breakdown'!$A$9:$E$655,2,1)," ",VLOOKUP(AW27,'Time Breakdown'!$A$9:$E$655,2,1)))</f>
        <v xml:space="preserve"> </v>
      </c>
      <c r="AY27" s="21"/>
      <c r="AZ27" s="76">
        <f t="shared" ca="1" si="14"/>
        <v>42348.916676666617</v>
      </c>
      <c r="BA27" s="20" t="str">
        <f ca="1">IF(AZ27&lt;'Time Breakdown'!$A$9,"",IF(VLOOKUP(AZ27,'Time Breakdown'!$A$9:$E$655,2,1)=VLOOKUP(AZ26,'Time Breakdown'!$A$9:$E$655,2,1)," ",VLOOKUP(AZ27,'Time Breakdown'!$A$9:$E$655,2,1)))</f>
        <v xml:space="preserve"> </v>
      </c>
      <c r="BB27" s="21"/>
      <c r="BC27" s="76">
        <f t="shared" ca="1" si="15"/>
        <v>42349.916676666617</v>
      </c>
      <c r="BD27" s="20" t="str">
        <f ca="1">IF(BC27&lt;'Time Breakdown'!$A$9,"",IF(VLOOKUP(BC27,'Time Breakdown'!$A$9:$E$655,2,1)=VLOOKUP(BC26,'Time Breakdown'!$A$9:$E$655,2,1)," ",VLOOKUP(BC27,'Time Breakdown'!$A$9:$E$655,2,1)))</f>
        <v xml:space="preserve"> </v>
      </c>
      <c r="BE27" s="21"/>
      <c r="BF27" s="76">
        <f t="shared" ca="1" si="16"/>
        <v>42350.916676666617</v>
      </c>
      <c r="BG27" s="20" t="str">
        <f ca="1">IF(BF27&lt;'Time Breakdown'!$A$9,"",IF(VLOOKUP(BF27,'Time Breakdown'!$A$9:$E$655,2,1)=VLOOKUP(BF26,'Time Breakdown'!$A$9:$E$655,2,1)," ",VLOOKUP(BF27,'Time Breakdown'!$A$9:$E$655,2,1)))</f>
        <v xml:space="preserve"> </v>
      </c>
      <c r="BH27" s="21"/>
      <c r="BI27" s="76">
        <f t="shared" ca="1" si="17"/>
        <v>42351.916676666617</v>
      </c>
      <c r="BJ27" s="20" t="str">
        <f ca="1">IF(BI27&lt;'Time Breakdown'!$A$9,"",IF(VLOOKUP(BI27,'Time Breakdown'!$A$9:$E$655,2,1)=VLOOKUP(BI26,'Time Breakdown'!$A$9:$E$655,2,1)," ",VLOOKUP(BI27,'Time Breakdown'!$A$9:$E$655,2,1)))</f>
        <v xml:space="preserve"> </v>
      </c>
      <c r="BK27" s="21"/>
      <c r="BL27" s="76">
        <f t="shared" ca="1" si="18"/>
        <v>42352.916676666617</v>
      </c>
      <c r="BM27" s="20" t="str">
        <f ca="1">IF(BL27&lt;'Time Breakdown'!$A$9,"",IF(VLOOKUP(BL27,'Time Breakdown'!$A$9:$E$655,2,1)=VLOOKUP(BL26,'Time Breakdown'!$A$9:$E$655,2,1)," ",VLOOKUP(BL27,'Time Breakdown'!$A$9:$E$655,2,1)))</f>
        <v xml:space="preserve"> </v>
      </c>
      <c r="BN27" s="21"/>
      <c r="BO27" s="76">
        <f t="shared" ca="1" si="19"/>
        <v>42353.916676666617</v>
      </c>
      <c r="BP27" s="20" t="str">
        <f ca="1">IF(BO27&lt;'Time Breakdown'!$A$9,"",IF(VLOOKUP(BO27,'Time Breakdown'!$A$9:$E$655,2,1)=VLOOKUP(BO26,'Time Breakdown'!$A$9:$E$655,2,1)," ",VLOOKUP(BO27,'Time Breakdown'!$A$9:$E$655,2,1)))</f>
        <v xml:space="preserve"> </v>
      </c>
      <c r="BQ27" s="21"/>
      <c r="BR27" s="76">
        <f t="shared" ca="1" si="20"/>
        <v>42354.916676666617</v>
      </c>
      <c r="BS27" s="20" t="str">
        <f ca="1">IF(BR27&lt;'Time Breakdown'!$A$9,"",IF(VLOOKUP(BR27,'Time Breakdown'!$A$9:$E$655,2,1)=VLOOKUP(BR26,'Time Breakdown'!$A$9:$E$655,2,1)," ",VLOOKUP(BR27,'Time Breakdown'!$A$9:$E$655,2,1)))</f>
        <v xml:space="preserve"> </v>
      </c>
      <c r="BT27" s="21"/>
      <c r="BU27" s="76">
        <f t="shared" ca="1" si="21"/>
        <v>42355.916676666617</v>
      </c>
      <c r="BV27" s="20" t="str">
        <f ca="1">IF(BU27&lt;'Time Breakdown'!$A$9,"",IF(VLOOKUP(BU27,'Time Breakdown'!$A$9:$E$655,2,1)=VLOOKUP(BU26,'Time Breakdown'!$A$9:$E$655,2,1)," ",VLOOKUP(BU27,'Time Breakdown'!$A$9:$E$655,2,1)))</f>
        <v xml:space="preserve"> </v>
      </c>
      <c r="BW27" s="21"/>
      <c r="BX27" s="76">
        <f t="shared" ca="1" si="22"/>
        <v>42356.916676666617</v>
      </c>
      <c r="BY27" s="20" t="str">
        <f ca="1">IF(BX27&lt;'Time Breakdown'!$A$9,"",IF(VLOOKUP(BX27,'Time Breakdown'!$A$9:$E$655,2,1)=VLOOKUP(BX26,'Time Breakdown'!$A$9:$E$655,2,1)," ",VLOOKUP(BX27,'Time Breakdown'!$A$9:$E$655,2,1)))</f>
        <v xml:space="preserve"> </v>
      </c>
      <c r="BZ27" s="21"/>
      <c r="CA27" s="76">
        <f t="shared" ca="1" si="23"/>
        <v>42357.916676666617</v>
      </c>
      <c r="CB27" s="20" t="str">
        <f ca="1">IF(CA27&lt;'Time Breakdown'!$A$9,"",IF(VLOOKUP(CA27,'Time Breakdown'!$A$9:$E$655,2,1)=VLOOKUP(CA26,'Time Breakdown'!$A$9:$E$655,2,1)," ",VLOOKUP(CA27,'Time Breakdown'!$A$9:$E$655,2,1)))</f>
        <v xml:space="preserve"> </v>
      </c>
      <c r="CC27" s="21"/>
      <c r="CD27" s="76">
        <f t="shared" ca="1" si="24"/>
        <v>42358.916676666617</v>
      </c>
      <c r="CE27" s="20" t="str">
        <f ca="1">IF(CD27&lt;'Time Breakdown'!$A$9,"",IF(VLOOKUP(CD27,'Time Breakdown'!$A$9:$E$655,2,1)=VLOOKUP(CD26,'Time Breakdown'!$A$9:$E$655,2,1)," ",VLOOKUP(CD27,'Time Breakdown'!$A$9:$E$655,2,1)))</f>
        <v xml:space="preserve"> </v>
      </c>
      <c r="CF27" s="21"/>
      <c r="CG27" s="76">
        <f t="shared" ca="1" si="25"/>
        <v>42359.916676666617</v>
      </c>
      <c r="CH27" s="20" t="str">
        <f ca="1">IF(CG27&lt;'Time Breakdown'!$A$9,"",IF(VLOOKUP(CG27,'Time Breakdown'!$A$9:$E$655,2,1)=VLOOKUP(CG26,'Time Breakdown'!$A$9:$E$655,2,1)," ",VLOOKUP(CG27,'Time Breakdown'!$A$9:$E$655,2,1)))</f>
        <v xml:space="preserve"> </v>
      </c>
      <c r="CI27" s="21"/>
      <c r="CJ27" s="76">
        <f t="shared" ca="1" si="26"/>
        <v>42360.916676666617</v>
      </c>
      <c r="CK27" s="20" t="str">
        <f ca="1">IF(CJ27&lt;'Time Breakdown'!$A$9,"",IF(VLOOKUP(CJ27,'Time Breakdown'!$A$9:$E$655,2,1)=VLOOKUP(CJ26,'Time Breakdown'!$A$9:$E$655,2,1)," ",VLOOKUP(CJ27,'Time Breakdown'!$A$9:$E$655,2,1)))</f>
        <v xml:space="preserve"> </v>
      </c>
      <c r="CL27" s="21"/>
      <c r="CM27" s="76">
        <f t="shared" ca="1" si="27"/>
        <v>42361.916676666617</v>
      </c>
      <c r="CN27" s="20" t="str">
        <f ca="1">IF(CM27&lt;'Time Breakdown'!$A$9,"",IF(VLOOKUP(CM27,'Time Breakdown'!$A$9:$E$655,2,1)=VLOOKUP(CM26,'Time Breakdown'!$A$9:$E$655,2,1)," ",VLOOKUP(CM27,'Time Breakdown'!$A$9:$E$655,2,1)))</f>
        <v xml:space="preserve"> </v>
      </c>
      <c r="CO27" s="21"/>
      <c r="CP27" s="76">
        <f t="shared" ca="1" si="28"/>
        <v>42362.916676666617</v>
      </c>
      <c r="CQ27" s="20" t="str">
        <f ca="1">IF(CP27&lt;'Time Breakdown'!$A$9,"",IF(VLOOKUP(CP27,'Time Breakdown'!$A$9:$E$655,2,1)=VLOOKUP(CP26,'Time Breakdown'!$A$9:$E$655,2,1)," ",VLOOKUP(CP27,'Time Breakdown'!$A$9:$E$655,2,1)))</f>
        <v xml:space="preserve"> </v>
      </c>
      <c r="CR27" s="21"/>
      <c r="CS27" s="76">
        <f t="shared" ca="1" si="29"/>
        <v>42363.916676666617</v>
      </c>
      <c r="CT27" s="20" t="str">
        <f ca="1">IF(CS27&lt;'Time Breakdown'!$A$9,"",IF(VLOOKUP(CS27,'Time Breakdown'!$A$9:$E$655,2,1)=VLOOKUP(CS26,'Time Breakdown'!$A$9:$E$655,2,1)," ",VLOOKUP(CS27,'Time Breakdown'!$A$9:$E$655,2,1)))</f>
        <v xml:space="preserve"> </v>
      </c>
      <c r="CU27" s="21"/>
      <c r="CV27" s="76">
        <f t="shared" ca="1" si="30"/>
        <v>42364.916676666617</v>
      </c>
      <c r="CW27" s="20" t="str">
        <f ca="1">IF(CV27&lt;'Time Breakdown'!$A$9,"",IF(VLOOKUP(CV27,'Time Breakdown'!$A$9:$E$655,2,1)=VLOOKUP(CV26,'Time Breakdown'!$A$9:$E$655,2,1)," ",VLOOKUP(CV27,'Time Breakdown'!$A$9:$E$655,2,1)))</f>
        <v xml:space="preserve"> </v>
      </c>
      <c r="CX27" s="21"/>
      <c r="CY27" s="76">
        <f t="shared" ca="1" si="31"/>
        <v>42365.916676666617</v>
      </c>
      <c r="CZ27" s="20" t="str">
        <f ca="1">IF(CY27&lt;'Time Breakdown'!$A$9,"",IF(VLOOKUP(CY27,'Time Breakdown'!$A$9:$E$655,2,1)=VLOOKUP(CY26,'Time Breakdown'!$A$9:$E$655,2,1)," ",VLOOKUP(CY27,'Time Breakdown'!$A$9:$E$655,2,1)))</f>
        <v xml:space="preserve"> </v>
      </c>
      <c r="DA27" s="21"/>
      <c r="DB27" s="76">
        <f t="shared" ca="1" si="32"/>
        <v>42366.916676666617</v>
      </c>
      <c r="DC27" s="20" t="str">
        <f ca="1">IF(DB27&lt;'Time Breakdown'!$A$9,"",IF(VLOOKUP(DB27,'Time Breakdown'!$A$9:$E$655,2,1)=VLOOKUP(DB26,'Time Breakdown'!$A$9:$E$655,2,1)," ",VLOOKUP(DB27,'Time Breakdown'!$A$9:$E$655,2,1)))</f>
        <v xml:space="preserve"> </v>
      </c>
      <c r="DD27" s="21"/>
      <c r="DE27" s="76">
        <f t="shared" ca="1" si="33"/>
        <v>42367.916676666617</v>
      </c>
      <c r="DF27" s="20" t="str">
        <f ca="1">IF(DE27&lt;'Time Breakdown'!$A$9,"",IF(VLOOKUP(DE27,'Time Breakdown'!$A$9:$E$655,2,1)=VLOOKUP(DE26,'Time Breakdown'!$A$9:$E$655,2,1)," ",VLOOKUP(DE27,'Time Breakdown'!$A$9:$E$655,2,1)))</f>
        <v xml:space="preserve"> </v>
      </c>
      <c r="DG27" s="21"/>
      <c r="DH27" s="76">
        <f t="shared" ca="1" si="34"/>
        <v>42368.916676666617</v>
      </c>
      <c r="DI27" s="20" t="str">
        <f ca="1">IF(DH27&lt;'Time Breakdown'!$A$9,"",IF(VLOOKUP(DH27,'Time Breakdown'!$A$9:$E$655,2,1)=VLOOKUP(DH26,'Time Breakdown'!$A$9:$E$655,2,1)," ",VLOOKUP(DH27,'Time Breakdown'!$A$9:$E$655,2,1)))</f>
        <v xml:space="preserve"> </v>
      </c>
      <c r="DJ27" s="21"/>
      <c r="DK27" s="76">
        <f t="shared" ca="1" si="35"/>
        <v>42369.916676666617</v>
      </c>
      <c r="DL27" s="20" t="str">
        <f ca="1">IF(DK27&lt;'Time Breakdown'!$A$9,"",IF(VLOOKUP(DK27,'Time Breakdown'!$A$9:$E$655,2,1)=VLOOKUP(DK26,'Time Breakdown'!$A$9:$E$655,2,1)," ",VLOOKUP(DK27,'Time Breakdown'!$A$9:$E$655,2,1)))</f>
        <v xml:space="preserve"> </v>
      </c>
      <c r="DM27" s="21"/>
      <c r="DN27" s="76">
        <f t="shared" ca="1" si="36"/>
        <v>42370.916676666617</v>
      </c>
      <c r="DO27" s="20" t="str">
        <f ca="1">IF(DN27&lt;'Time Breakdown'!$A$9,"",IF(VLOOKUP(DN27,'Time Breakdown'!$A$9:$E$655,2,1)=VLOOKUP(DN26,'Time Breakdown'!$A$9:$E$655,2,1)," ",VLOOKUP(DN27,'Time Breakdown'!$A$9:$E$655,2,1)))</f>
        <v xml:space="preserve"> </v>
      </c>
      <c r="DP27" s="21"/>
      <c r="DQ27" s="76">
        <f t="shared" ca="1" si="37"/>
        <v>42371.916676666617</v>
      </c>
      <c r="DR27" s="20" t="str">
        <f ca="1">IF(DQ27&lt;'Time Breakdown'!$A$9,"",IF(VLOOKUP(DQ27,'Time Breakdown'!$A$9:$E$655,2,1)=VLOOKUP(DQ26,'Time Breakdown'!$A$9:$E$655,2,1)," ",VLOOKUP(DQ27,'Time Breakdown'!$A$9:$E$655,2,1)))</f>
        <v xml:space="preserve"> </v>
      </c>
      <c r="DS27" s="21"/>
      <c r="DT27" s="76">
        <f t="shared" ca="1" si="38"/>
        <v>42372.916676666617</v>
      </c>
      <c r="DU27" s="20" t="str">
        <f ca="1">IF(DT27&lt;'Time Breakdown'!$A$9,"",IF(VLOOKUP(DT27,'Time Breakdown'!$A$9:$E$655,2,1)=VLOOKUP(DT26,'Time Breakdown'!$A$9:$E$655,2,1)," ",VLOOKUP(DT27,'Time Breakdown'!$A$9:$E$655,2,1)))</f>
        <v xml:space="preserve"> </v>
      </c>
      <c r="DV27" s="21"/>
      <c r="DW27" s="76">
        <f t="shared" ca="1" si="39"/>
        <v>42373.916676666617</v>
      </c>
      <c r="DX27" s="20" t="str">
        <f ca="1">IF(DW27&lt;'Time Breakdown'!$A$9,"",IF(VLOOKUP(DW27,'Time Breakdown'!$A$9:$E$655,2,1)=VLOOKUP(DW26,'Time Breakdown'!$A$9:$E$655,2,1)," ",VLOOKUP(DW27,'Time Breakdown'!$A$9:$E$655,2,1)))</f>
        <v xml:space="preserve"> </v>
      </c>
      <c r="DY27" s="21"/>
      <c r="DZ27" s="76">
        <f t="shared" ca="1" si="40"/>
        <v>42374.916676666617</v>
      </c>
      <c r="EA27" s="20" t="str">
        <f ca="1">IF(DZ27&lt;'Time Breakdown'!$A$9,"",IF(VLOOKUP(DZ27,'Time Breakdown'!$A$9:$E$655,2,1)=VLOOKUP(DZ26,'Time Breakdown'!$A$9:$E$655,2,1)," ",VLOOKUP(DZ27,'Time Breakdown'!$A$9:$E$655,2,1)))</f>
        <v xml:space="preserve"> </v>
      </c>
      <c r="EB27" s="21"/>
      <c r="EC27" s="76">
        <f t="shared" ca="1" si="41"/>
        <v>42375.916676666617</v>
      </c>
      <c r="ED27" s="20" t="str">
        <f ca="1">IF(EC27&lt;'Time Breakdown'!$A$9,"",IF(VLOOKUP(EC27,'Time Breakdown'!$A$9:$E$655,2,1)=VLOOKUP(EC26,'Time Breakdown'!$A$9:$E$655,2,1)," ",VLOOKUP(EC27,'Time Breakdown'!$A$9:$E$655,2,1)))</f>
        <v xml:space="preserve"> </v>
      </c>
      <c r="EE27" s="21"/>
      <c r="EF27" s="76">
        <f t="shared" ca="1" si="42"/>
        <v>42376.916676666617</v>
      </c>
      <c r="EG27" s="20" t="str">
        <f ca="1">IF(EF27&lt;'Time Breakdown'!$A$9,"",IF(VLOOKUP(EF27,'Time Breakdown'!$A$9:$E$655,2,1)=VLOOKUP(EF26,'Time Breakdown'!$A$9:$E$655,2,1)," ",VLOOKUP(EF27,'Time Breakdown'!$A$9:$E$655,2,1)))</f>
        <v xml:space="preserve"> </v>
      </c>
      <c r="EH27" s="21"/>
      <c r="EI27" s="76">
        <f t="shared" ca="1" si="43"/>
        <v>42377.916676666617</v>
      </c>
      <c r="EJ27" s="20" t="str">
        <f ca="1">IF(EI27&lt;'Time Breakdown'!$A$9,"",IF(VLOOKUP(EI27,'Time Breakdown'!$A$9:$E$655,2,1)=VLOOKUP(EI26,'Time Breakdown'!$A$9:$E$655,2,1)," ",VLOOKUP(EI27,'Time Breakdown'!$A$9:$E$655,2,1)))</f>
        <v xml:space="preserve"> </v>
      </c>
      <c r="EK27" s="21"/>
      <c r="EL27" s="76">
        <f t="shared" ca="1" si="44"/>
        <v>42378.916676666617</v>
      </c>
      <c r="EM27" s="20" t="str">
        <f ca="1">IF(EL27&lt;'Time Breakdown'!$A$9,"",IF(VLOOKUP(EL27,'Time Breakdown'!$A$9:$E$655,2,1)=VLOOKUP(EL26,'Time Breakdown'!$A$9:$E$655,2,1)," ",VLOOKUP(EL27,'Time Breakdown'!$A$9:$E$655,2,1)))</f>
        <v xml:space="preserve"> </v>
      </c>
      <c r="EN27" s="21"/>
      <c r="EO27" s="76">
        <f t="shared" ca="1" si="45"/>
        <v>42379.916676666617</v>
      </c>
      <c r="EP27" s="20" t="str">
        <f ca="1">IF(EO27&lt;'Time Breakdown'!$A$9,"",IF(VLOOKUP(EO27,'Time Breakdown'!$A$9:$E$655,2,1)=VLOOKUP(EO26,'Time Breakdown'!$A$9:$E$655,2,1)," ",VLOOKUP(EO27,'Time Breakdown'!$A$9:$E$655,2,1)))</f>
        <v xml:space="preserve"> </v>
      </c>
      <c r="EQ27" s="21"/>
      <c r="ER27" s="76">
        <f t="shared" ca="1" si="46"/>
        <v>42380.916676666617</v>
      </c>
      <c r="ES27" s="20" t="str">
        <f ca="1">IF(ER27&lt;'Time Breakdown'!$A$9,"",IF(VLOOKUP(ER27,'Time Breakdown'!$A$9:$E$655,2,1)=VLOOKUP(ER26,'Time Breakdown'!$A$9:$E$655,2,1)," ",VLOOKUP(ER27,'Time Breakdown'!$A$9:$E$655,2,1)))</f>
        <v xml:space="preserve"> </v>
      </c>
      <c r="ET27" s="21"/>
      <c r="EU27" s="76">
        <f t="shared" ca="1" si="47"/>
        <v>42381.916676666617</v>
      </c>
      <c r="EV27" s="20" t="str">
        <f ca="1">IF(EU27&lt;'Time Breakdown'!$A$9,"",IF(VLOOKUP(EU27,'Time Breakdown'!$A$9:$E$655,2,1)=VLOOKUP(EU26,'Time Breakdown'!$A$9:$E$655,2,1)," ",VLOOKUP(EU27,'Time Breakdown'!$A$9:$E$655,2,1)))</f>
        <v xml:space="preserve"> </v>
      </c>
      <c r="EW27" s="21"/>
      <c r="EX27" s="76">
        <f t="shared" ca="1" si="48"/>
        <v>42382.916676666617</v>
      </c>
      <c r="EY27" s="20" t="str">
        <f ca="1">IF(EX27&lt;'Time Breakdown'!$A$9,"",IF(VLOOKUP(EX27,'Time Breakdown'!$A$9:$E$655,2,1)=VLOOKUP(EX26,'Time Breakdown'!$A$9:$E$655,2,1)," ",VLOOKUP(EX27,'Time Breakdown'!$A$9:$E$655,2,1)))</f>
        <v xml:space="preserve"> </v>
      </c>
      <c r="EZ27" s="21"/>
      <c r="FA27" s="76">
        <f t="shared" ca="1" si="49"/>
        <v>42383.916676666617</v>
      </c>
      <c r="FB27" s="20" t="str">
        <f ca="1">IF(FA27&lt;'Time Breakdown'!$A$9,"",IF(VLOOKUP(FA27,'Time Breakdown'!$A$9:$E$655,2,1)=VLOOKUP(FA26,'Time Breakdown'!$A$9:$E$655,2,1)," ",VLOOKUP(FA27,'Time Breakdown'!$A$9:$E$655,2,1)))</f>
        <v xml:space="preserve"> </v>
      </c>
      <c r="FC27" s="21"/>
      <c r="FD27" s="76">
        <f t="shared" ca="1" si="50"/>
        <v>42384.916676666617</v>
      </c>
      <c r="FE27" s="20" t="str">
        <f ca="1">IF(FD27&lt;'Time Breakdown'!$A$9,"",IF(VLOOKUP(FD27,'Time Breakdown'!$A$9:$E$655,2,1)=VLOOKUP(FD26,'Time Breakdown'!$A$9:$E$655,2,1)," ",VLOOKUP(FD27,'Time Breakdown'!$A$9:$E$655,2,1)))</f>
        <v xml:space="preserve"> </v>
      </c>
      <c r="FF27" s="21"/>
      <c r="FG27" s="76">
        <f t="shared" ca="1" si="51"/>
        <v>42385.916676666617</v>
      </c>
      <c r="FH27" s="20" t="str">
        <f ca="1">IF(FG27&lt;'Time Breakdown'!$A$9,"",IF(VLOOKUP(FG27,'Time Breakdown'!$A$9:$E$655,2,1)=VLOOKUP(FG26,'Time Breakdown'!$A$9:$E$655,2,1)," ",VLOOKUP(FG27,'Time Breakdown'!$A$9:$E$655,2,1)))</f>
        <v xml:space="preserve"> </v>
      </c>
      <c r="FI27" s="21"/>
      <c r="FJ27" s="76">
        <f t="shared" ca="1" si="52"/>
        <v>42386.916676666617</v>
      </c>
      <c r="FK27" s="20" t="str">
        <f ca="1">IF(FJ27&lt;'Time Breakdown'!$A$9,"",IF(VLOOKUP(FJ27,'Time Breakdown'!$A$9:$E$655,2,1)=VLOOKUP(FJ26,'Time Breakdown'!$A$9:$E$655,2,1)," ",VLOOKUP(FJ27,'Time Breakdown'!$A$9:$E$655,2,1)))</f>
        <v xml:space="preserve"> </v>
      </c>
      <c r="FL27" s="21"/>
      <c r="FM27" s="76">
        <f t="shared" ca="1" si="53"/>
        <v>42387.916676666617</v>
      </c>
      <c r="FN27" s="20" t="str">
        <f ca="1">IF(FM27&lt;'Time Breakdown'!$A$9,"",IF(VLOOKUP(FM27,'Time Breakdown'!$A$9:$E$655,2,1)=VLOOKUP(FM26,'Time Breakdown'!$A$9:$E$655,2,1)," ",VLOOKUP(FM27,'Time Breakdown'!$A$9:$E$655,2,1)))</f>
        <v xml:space="preserve"> </v>
      </c>
      <c r="FO27" s="21"/>
      <c r="FP27" s="76">
        <f t="shared" ca="1" si="54"/>
        <v>42388.916676666617</v>
      </c>
      <c r="FQ27" s="20" t="str">
        <f ca="1">IF(FP27&lt;'Time Breakdown'!$A$9,"",IF(VLOOKUP(FP27,'Time Breakdown'!$A$9:$E$655,2,1)=VLOOKUP(FP26,'Time Breakdown'!$A$9:$E$655,2,1)," ",VLOOKUP(FP27,'Time Breakdown'!$A$9:$E$655,2,1)))</f>
        <v xml:space="preserve"> </v>
      </c>
      <c r="FR27" s="21"/>
      <c r="FS27" s="76">
        <f t="shared" ca="1" si="55"/>
        <v>42389.916676666617</v>
      </c>
      <c r="FT27" s="20" t="str">
        <f ca="1">IF(FS27&lt;'Time Breakdown'!$A$9,"",IF(VLOOKUP(FS27,'Time Breakdown'!$A$9:$E$655,2,1)=VLOOKUP(FS26,'Time Breakdown'!$A$9:$E$655,2,1)," ",VLOOKUP(FS27,'Time Breakdown'!$A$9:$E$655,2,1)))</f>
        <v xml:space="preserve"> </v>
      </c>
      <c r="FU27" s="21"/>
      <c r="FV27" s="76">
        <f t="shared" ca="1" si="56"/>
        <v>42390.916676666617</v>
      </c>
      <c r="FW27" s="20" t="str">
        <f ca="1">IF(FV27&lt;'Time Breakdown'!$A$9,"",IF(VLOOKUP(FV27,'Time Breakdown'!$A$9:$E$655,2,1)=VLOOKUP(FV26,'Time Breakdown'!$A$9:$E$655,2,1)," ",VLOOKUP(FV27,'Time Breakdown'!$A$9:$E$655,2,1)))</f>
        <v xml:space="preserve"> </v>
      </c>
      <c r="FX27" s="21"/>
      <c r="FY27" s="76">
        <f t="shared" ca="1" si="57"/>
        <v>42391.916676666617</v>
      </c>
      <c r="FZ27" s="20" t="str">
        <f ca="1">IF(FY27&lt;'Time Breakdown'!$A$9,"",IF(VLOOKUP(FY27,'Time Breakdown'!$A$9:$E$655,2,1)=VLOOKUP(FY26,'Time Breakdown'!$A$9:$E$655,2,1)," ",VLOOKUP(FY27,'Time Breakdown'!$A$9:$E$655,2,1)))</f>
        <v xml:space="preserve"> </v>
      </c>
      <c r="GA27" s="21"/>
      <c r="GB27" s="76">
        <f t="shared" ca="1" si="58"/>
        <v>42392.916676666617</v>
      </c>
      <c r="GC27" s="20" t="str">
        <f ca="1">IF(GB27&lt;'Time Breakdown'!$A$9,"",IF(VLOOKUP(GB27,'Time Breakdown'!$A$9:$E$655,2,1)=VLOOKUP(GB26,'Time Breakdown'!$A$9:$E$655,2,1)," ",VLOOKUP(GB27,'Time Breakdown'!$A$9:$E$655,2,1)))</f>
        <v xml:space="preserve"> </v>
      </c>
      <c r="GD27" s="21"/>
      <c r="GE27" s="76">
        <f t="shared" ca="1" si="59"/>
        <v>42393.916676666617</v>
      </c>
      <c r="GF27" s="20" t="str">
        <f ca="1">IF(GE27&lt;'Time Breakdown'!$A$9,"",IF(VLOOKUP(GE27,'Time Breakdown'!$A$9:$E$655,2,1)=VLOOKUP(GE26,'Time Breakdown'!$A$9:$E$655,2,1)," ",VLOOKUP(GE27,'Time Breakdown'!$A$9:$E$655,2,1)))</f>
        <v xml:space="preserve"> </v>
      </c>
      <c r="GG27" s="21"/>
      <c r="GH27" s="76">
        <f t="shared" ca="1" si="60"/>
        <v>42394.916676666617</v>
      </c>
      <c r="GI27" s="20" t="str">
        <f ca="1">IF(GH27&lt;'Time Breakdown'!$A$9,"",IF(VLOOKUP(GH27,'Time Breakdown'!$A$9:$E$655,2,1)=VLOOKUP(GH26,'Time Breakdown'!$A$9:$E$655,2,1)," ",VLOOKUP(GH27,'Time Breakdown'!$A$9:$E$655,2,1)))</f>
        <v xml:space="preserve"> </v>
      </c>
      <c r="GJ27" s="21"/>
      <c r="GK27" s="76">
        <f t="shared" ca="1" si="61"/>
        <v>42395.916676666617</v>
      </c>
      <c r="GL27" s="20" t="str">
        <f ca="1">IF(GK27&lt;'Time Breakdown'!$A$9,"",IF(VLOOKUP(GK27,'Time Breakdown'!$A$9:$E$655,2,1)=VLOOKUP(GK26,'Time Breakdown'!$A$9:$E$655,2,1)," ",VLOOKUP(GK27,'Time Breakdown'!$A$9:$E$655,2,1)))</f>
        <v xml:space="preserve"> </v>
      </c>
      <c r="GM27" s="21"/>
      <c r="GN27" s="76">
        <f t="shared" ca="1" si="62"/>
        <v>42396.916676666617</v>
      </c>
      <c r="GO27" s="20" t="str">
        <f ca="1">IF(GN27&lt;'Time Breakdown'!$A$9,"",IF(VLOOKUP(GN27,'Time Breakdown'!$A$9:$E$655,2,1)=VLOOKUP(GN26,'Time Breakdown'!$A$9:$E$655,2,1)," ",VLOOKUP(GN27,'Time Breakdown'!$A$9:$E$655,2,1)))</f>
        <v xml:space="preserve"> </v>
      </c>
      <c r="GP27" s="21"/>
      <c r="GQ27" s="76">
        <f t="shared" ca="1" si="63"/>
        <v>42397.916676666617</v>
      </c>
      <c r="GR27" s="20" t="str">
        <f ca="1">IF(GQ27&lt;'Time Breakdown'!$A$9,"",IF(VLOOKUP(GQ27,'Time Breakdown'!$A$9:$E$655,2,1)=VLOOKUP(GQ26,'Time Breakdown'!$A$9:$E$655,2,1)," ",VLOOKUP(GQ27,'Time Breakdown'!$A$9:$E$655,2,1)))</f>
        <v xml:space="preserve"> </v>
      </c>
      <c r="GS27" s="21"/>
      <c r="GT27" s="76">
        <f t="shared" ca="1" si="64"/>
        <v>42398.916676666617</v>
      </c>
      <c r="GU27" s="20" t="str">
        <f ca="1">IF(GT27&lt;'Time Breakdown'!$A$9,"",IF(VLOOKUP(GT27,'Time Breakdown'!$A$9:$E$655,2,1)=VLOOKUP(GT26,'Time Breakdown'!$A$9:$E$655,2,1)," ",VLOOKUP(GT27,'Time Breakdown'!$A$9:$E$655,2,1)))</f>
        <v xml:space="preserve"> </v>
      </c>
      <c r="GV27" s="21"/>
      <c r="GW27" s="76">
        <f t="shared" ca="1" si="65"/>
        <v>42399.916676666617</v>
      </c>
      <c r="GX27" s="20" t="str">
        <f ca="1">IF(GW27&lt;'Time Breakdown'!$A$9,"",IF(VLOOKUP(GW27,'Time Breakdown'!$A$9:$E$655,2,1)=VLOOKUP(GW26,'Time Breakdown'!$A$9:$E$655,2,1)," ",VLOOKUP(GW27,'Time Breakdown'!$A$9:$E$655,2,1)))</f>
        <v xml:space="preserve"> </v>
      </c>
      <c r="GY27" s="21"/>
      <c r="GZ27" s="76">
        <f t="shared" ca="1" si="66"/>
        <v>42400.916676666617</v>
      </c>
      <c r="HA27" s="20" t="str">
        <f ca="1">IF(GZ27&lt;'Time Breakdown'!$A$9,"",IF(VLOOKUP(GZ27,'Time Breakdown'!$A$9:$E$655,2,1)=VLOOKUP(GZ26,'Time Breakdown'!$A$9:$E$655,2,1)," ",VLOOKUP(GZ27,'Time Breakdown'!$A$9:$E$655,2,1)))</f>
        <v xml:space="preserve"> </v>
      </c>
      <c r="HB27" s="21"/>
      <c r="HC27" s="76">
        <f t="shared" ca="1" si="67"/>
        <v>42401.916676666617</v>
      </c>
      <c r="HD27" s="20" t="str">
        <f ca="1">IF(HC27&lt;'Time Breakdown'!$A$9,"",IF(VLOOKUP(HC27,'Time Breakdown'!$A$9:$E$655,2,1)=VLOOKUP(HC26,'Time Breakdown'!$A$9:$E$655,2,1)," ",VLOOKUP(HC27,'Time Breakdown'!$A$9:$E$655,2,1)))</f>
        <v xml:space="preserve"> </v>
      </c>
      <c r="HE27" s="21"/>
      <c r="HF27" s="76">
        <f t="shared" ca="1" si="68"/>
        <v>42402.916676666617</v>
      </c>
      <c r="HG27" s="20" t="str">
        <f ca="1">IF(HF27&lt;'Time Breakdown'!$A$9,"",IF(VLOOKUP(HF27,'Time Breakdown'!$A$9:$E$655,2,1)=VLOOKUP(HF26,'Time Breakdown'!$A$9:$E$655,2,1)," ",VLOOKUP(HF27,'Time Breakdown'!$A$9:$E$655,2,1)))</f>
        <v xml:space="preserve"> </v>
      </c>
      <c r="HH27" s="21"/>
      <c r="HI27" s="76">
        <f t="shared" ca="1" si="69"/>
        <v>42403.916676666617</v>
      </c>
      <c r="HJ27" s="20" t="str">
        <f ca="1">IF(HI27&lt;'Time Breakdown'!$A$9,"",IF(VLOOKUP(HI27,'Time Breakdown'!$A$9:$E$655,2,1)=VLOOKUP(HI26,'Time Breakdown'!$A$9:$E$655,2,1)," ",VLOOKUP(HI27,'Time Breakdown'!$A$9:$E$655,2,1)))</f>
        <v xml:space="preserve"> </v>
      </c>
      <c r="HK27" s="21"/>
      <c r="HL27" s="76">
        <f t="shared" ca="1" si="70"/>
        <v>42404.916676666617</v>
      </c>
      <c r="HM27" s="20" t="str">
        <f ca="1">IF(HL27&lt;'Time Breakdown'!$A$9,"",IF(VLOOKUP(HL27,'Time Breakdown'!$A$9:$E$655,2,1)=VLOOKUP(HL26,'Time Breakdown'!$A$9:$E$655,2,1)," ",VLOOKUP(HL27,'Time Breakdown'!$A$9:$E$655,2,1)))</f>
        <v xml:space="preserve"> </v>
      </c>
      <c r="HN27" s="21"/>
      <c r="HO27" s="76">
        <f t="shared" ca="1" si="71"/>
        <v>42405.916676666617</v>
      </c>
      <c r="HP27" s="20" t="str">
        <f ca="1">IF(HO27&lt;'Time Breakdown'!$A$9,"",IF(VLOOKUP(HO27,'Time Breakdown'!$A$9:$E$655,2,1)=VLOOKUP(HO26,'Time Breakdown'!$A$9:$E$655,2,1)," ",VLOOKUP(HO27,'Time Breakdown'!$A$9:$E$655,2,1)))</f>
        <v xml:space="preserve"> </v>
      </c>
      <c r="HQ27" s="21"/>
      <c r="HR27" s="76">
        <f t="shared" ca="1" si="72"/>
        <v>42406.916676666617</v>
      </c>
      <c r="HS27" s="20" t="str">
        <f ca="1">IF(HR27&lt;'Time Breakdown'!$A$9,"",IF(VLOOKUP(HR27,'Time Breakdown'!$A$9:$E$655,2,1)=VLOOKUP(HR26,'Time Breakdown'!$A$9:$E$655,2,1)," ",VLOOKUP(HR27,'Time Breakdown'!$A$9:$E$655,2,1)))</f>
        <v xml:space="preserve"> </v>
      </c>
      <c r="HT27" s="21"/>
      <c r="HU27" s="76">
        <f t="shared" ca="1" si="73"/>
        <v>42407.916676666617</v>
      </c>
      <c r="HV27" s="20" t="str">
        <f ca="1">IF(HU27&lt;'Time Breakdown'!$A$9,"",IF(VLOOKUP(HU27,'Time Breakdown'!$A$9:$E$655,2,1)=VLOOKUP(HU26,'Time Breakdown'!$A$9:$E$655,2,1)," ",VLOOKUP(HU27,'Time Breakdown'!$A$9:$E$655,2,1)))</f>
        <v xml:space="preserve"> </v>
      </c>
      <c r="HW27" s="21"/>
      <c r="HX27" s="76">
        <f t="shared" ca="1" si="74"/>
        <v>42408.916676666617</v>
      </c>
      <c r="HY27" s="20" t="str">
        <f ca="1">IF(HX27&lt;'Time Breakdown'!$A$9,"",IF(VLOOKUP(HX27,'Time Breakdown'!$A$9:$E$655,2,1)=VLOOKUP(HX26,'Time Breakdown'!$A$9:$E$655,2,1)," ",VLOOKUP(HX27,'Time Breakdown'!$A$9:$E$655,2,1)))</f>
        <v xml:space="preserve"> </v>
      </c>
      <c r="HZ27" s="21"/>
      <c r="IA27" s="76">
        <f t="shared" ca="1" si="75"/>
        <v>42409.916676666617</v>
      </c>
      <c r="IB27" s="20" t="str">
        <f ca="1">IF(IA27&lt;'Time Breakdown'!$A$9,"",IF(VLOOKUP(IA27,'Time Breakdown'!$A$9:$E$655,2,1)=VLOOKUP(IA26,'Time Breakdown'!$A$9:$E$655,2,1)," ",VLOOKUP(IA27,'Time Breakdown'!$A$9:$E$655,2,1)))</f>
        <v xml:space="preserve"> </v>
      </c>
      <c r="IC27" s="21"/>
      <c r="ID27" s="76">
        <f t="shared" ca="1" si="76"/>
        <v>42410.916676666617</v>
      </c>
      <c r="IE27" s="20" t="str">
        <f ca="1">IF(ID27&lt;'Time Breakdown'!$A$9,"",IF(VLOOKUP(ID27,'Time Breakdown'!$A$9:$E$655,2,1)=VLOOKUP(ID26,'Time Breakdown'!$A$9:$E$655,2,1)," ",VLOOKUP(ID27,'Time Breakdown'!$A$9:$E$655,2,1)))</f>
        <v xml:space="preserve"> </v>
      </c>
      <c r="IF27" s="21"/>
      <c r="IG27" s="76">
        <f t="shared" ca="1" si="77"/>
        <v>42411.916676666617</v>
      </c>
      <c r="IH27" s="20" t="str">
        <f ca="1">IF(IG27&lt;'Time Breakdown'!$A$9,"",IF(VLOOKUP(IG27,'Time Breakdown'!$A$9:$E$655,2,1)=VLOOKUP(IG26,'Time Breakdown'!$A$9:$E$655,2,1)," ",VLOOKUP(IG27,'Time Breakdown'!$A$9:$E$655,2,1)))</f>
        <v xml:space="preserve"> </v>
      </c>
      <c r="II27" s="21"/>
      <c r="IJ27" s="76">
        <f t="shared" ca="1" si="78"/>
        <v>42412.916676666617</v>
      </c>
      <c r="IK27" s="20" t="str">
        <f ca="1">IF(IJ27&lt;'Time Breakdown'!$A$9,"",IF(VLOOKUP(IJ27,'Time Breakdown'!$A$9:$E$655,2,1)=VLOOKUP(IJ26,'Time Breakdown'!$A$9:$E$655,2,1)," ",VLOOKUP(IJ27,'Time Breakdown'!$A$9:$E$655,2,1)))</f>
        <v xml:space="preserve"> </v>
      </c>
      <c r="IL27" s="21"/>
      <c r="IM27" s="76">
        <f t="shared" ca="1" si="79"/>
        <v>42413.916676666617</v>
      </c>
      <c r="IN27" s="20" t="str">
        <f ca="1">IF(IM27&lt;'Time Breakdown'!$A$9,"",IF(VLOOKUP(IM27,'Time Breakdown'!$A$9:$E$655,2,1)=VLOOKUP(IM26,'Time Breakdown'!$A$9:$E$655,2,1)," ",VLOOKUP(IM27,'Time Breakdown'!$A$9:$E$655,2,1)))</f>
        <v xml:space="preserve"> </v>
      </c>
      <c r="IO27" s="21"/>
      <c r="IP27" s="76">
        <f t="shared" ca="1" si="80"/>
        <v>42414.916676666617</v>
      </c>
      <c r="IQ27" s="20" t="str">
        <f ca="1">IF(IP27&lt;'Time Breakdown'!$A$9,"",IF(VLOOKUP(IP27,'Time Breakdown'!$A$9:$E$655,2,1)=VLOOKUP(IP26,'Time Breakdown'!$A$9:$E$655,2,1)," ",VLOOKUP(IP27,'Time Breakdown'!$A$9:$E$655,2,1)))</f>
        <v xml:space="preserve"> </v>
      </c>
      <c r="IR27" s="21"/>
      <c r="IS27" s="76">
        <f t="shared" ca="1" si="81"/>
        <v>42415.916676666617</v>
      </c>
      <c r="IT27" s="20" t="str">
        <f ca="1">IF(IS27&lt;'Time Breakdown'!$A$9,"",IF(VLOOKUP(IS27,'Time Breakdown'!$A$9:$E$655,2,1)=VLOOKUP(IS26,'Time Breakdown'!$A$9:$E$655,2,1)," ",VLOOKUP(IS27,'Time Breakdown'!$A$9:$E$655,2,1)))</f>
        <v xml:space="preserve"> </v>
      </c>
      <c r="IU27" s="21"/>
    </row>
    <row r="28" spans="1:255" ht="15" customHeight="1" thickBot="1">
      <c r="A28" s="76">
        <f t="shared" ca="1" si="82"/>
        <v>42331.958343333281</v>
      </c>
      <c r="B28" s="20" t="str">
        <f ca="1">IF(A28&lt;'Time Breakdown'!$A$9,"",IF(VLOOKUP(A28,'Time Breakdown'!$A$9:$E$655,2,1)=VLOOKUP(A27,'Time Breakdown'!$A$9:$E$655,2,1)," ",VLOOKUP(A28,'Time Breakdown'!$A$9:$E$655,2,1)))</f>
        <v xml:space="preserve"> </v>
      </c>
      <c r="C28" s="24"/>
      <c r="D28" s="76">
        <f t="shared" ca="1" si="83"/>
        <v>42332.958343333281</v>
      </c>
      <c r="E28" s="20" t="str">
        <f ca="1">IF(D28&lt;'Time Breakdown'!$A$9,"",IF(VLOOKUP(D28,'Time Breakdown'!$A$9:$E$655,2,1)=VLOOKUP(D27,'Time Breakdown'!$A$9:$E$655,2,1)," ",VLOOKUP(D28,'Time Breakdown'!$A$9:$E$655,2,1)))</f>
        <v xml:space="preserve"> </v>
      </c>
      <c r="F28" s="24"/>
      <c r="G28" s="76">
        <f t="shared" ca="1" si="84"/>
        <v>42333.958343333281</v>
      </c>
      <c r="H28" s="20" t="str">
        <f ca="1">IF(G28&lt;'Time Breakdown'!$A$9,"",IF(VLOOKUP(G28,'Time Breakdown'!$A$9:$E$655,2,1)=VLOOKUP(G27,'Time Breakdown'!$A$9:$E$655,2,1)," ",VLOOKUP(G28,'Time Breakdown'!$A$9:$E$655,2,1)))</f>
        <v xml:space="preserve"> </v>
      </c>
      <c r="I28" s="24"/>
      <c r="J28" s="76">
        <f t="shared" ca="1" si="0"/>
        <v>42334.958343333281</v>
      </c>
      <c r="K28" s="20" t="str">
        <f ca="1">IF(J28&lt;'Time Breakdown'!$A$9,"",IF(VLOOKUP(J28,'Time Breakdown'!$A$9:$E$655,2,1)=VLOOKUP(J27,'Time Breakdown'!$A$9:$E$655,2,1)," ",VLOOKUP(J28,'Time Breakdown'!$A$9:$E$655,2,1)))</f>
        <v xml:space="preserve"> </v>
      </c>
      <c r="L28" s="24"/>
      <c r="M28" s="76">
        <f t="shared" ca="1" si="1"/>
        <v>42335.958343333281</v>
      </c>
      <c r="N28" s="20" t="str">
        <f ca="1">IF(M28&lt;'Time Breakdown'!$A$9,"",IF(VLOOKUP(M28,'Time Breakdown'!$A$9:$E$655,2,1)=VLOOKUP(M27,'Time Breakdown'!$A$9:$E$655,2,1)," ",VLOOKUP(M28,'Time Breakdown'!$A$9:$E$655,2,1)))</f>
        <v xml:space="preserve"> </v>
      </c>
      <c r="O28" s="24"/>
      <c r="P28" s="76">
        <f t="shared" ca="1" si="2"/>
        <v>42336.958343333281</v>
      </c>
      <c r="Q28" s="20" t="str">
        <f ca="1">IF(P28&lt;'Time Breakdown'!$A$9,"",IF(VLOOKUP(P28,'Time Breakdown'!$A$9:$E$655,2,1)=VLOOKUP(P27,'Time Breakdown'!$A$9:$E$655,2,1)," ",VLOOKUP(P28,'Time Breakdown'!$A$9:$E$655,2,1)))</f>
        <v xml:space="preserve"> </v>
      </c>
      <c r="R28" s="24"/>
      <c r="S28" s="76">
        <f t="shared" ca="1" si="3"/>
        <v>42337.958343333281</v>
      </c>
      <c r="T28" s="20" t="str">
        <f ca="1">IF(S28&lt;'Time Breakdown'!$A$9,"",IF(VLOOKUP(S28,'Time Breakdown'!$A$9:$E$655,2,1)=VLOOKUP(S27,'Time Breakdown'!$A$9:$E$655,2,1)," ",VLOOKUP(S28,'Time Breakdown'!$A$9:$E$655,2,1)))</f>
        <v xml:space="preserve"> </v>
      </c>
      <c r="U28" s="24"/>
      <c r="V28" s="76">
        <f t="shared" ca="1" si="4"/>
        <v>42338.958343333281</v>
      </c>
      <c r="W28" s="20" t="str">
        <f ca="1">IF(V28&lt;'Time Breakdown'!$A$9,"",IF(VLOOKUP(V28,'Time Breakdown'!$A$9:$E$655,2,1)=VLOOKUP(V27,'Time Breakdown'!$A$9:$E$655,2,1)," ",VLOOKUP(V28,'Time Breakdown'!$A$9:$E$655,2,1)))</f>
        <v xml:space="preserve"> </v>
      </c>
      <c r="X28" s="24"/>
      <c r="Y28" s="76">
        <f t="shared" ca="1" si="5"/>
        <v>42339.958343333281</v>
      </c>
      <c r="Z28" s="20" t="str">
        <f ca="1">IF(Y28&lt;'Time Breakdown'!$A$9,"",IF(VLOOKUP(Y28,'Time Breakdown'!$A$9:$E$655,2,1)=VLOOKUP(Y27,'Time Breakdown'!$A$9:$E$655,2,1)," ",VLOOKUP(Y28,'Time Breakdown'!$A$9:$E$655,2,1)))</f>
        <v xml:space="preserve"> </v>
      </c>
      <c r="AA28" s="24"/>
      <c r="AB28" s="76">
        <f t="shared" ca="1" si="6"/>
        <v>42340.958343333281</v>
      </c>
      <c r="AC28" s="20" t="str">
        <f ca="1">IF(AB28&lt;'Time Breakdown'!$A$9,"",IF(VLOOKUP(AB28,'Time Breakdown'!$A$9:$E$655,2,1)=VLOOKUP(AB27,'Time Breakdown'!$A$9:$E$655,2,1)," ",VLOOKUP(AB28,'Time Breakdown'!$A$9:$E$655,2,1)))</f>
        <v xml:space="preserve"> </v>
      </c>
      <c r="AD28" s="24"/>
      <c r="AE28" s="76">
        <f t="shared" ca="1" si="7"/>
        <v>42341.958343333281</v>
      </c>
      <c r="AF28" s="20" t="str">
        <f ca="1">IF(AE28&lt;'Time Breakdown'!$A$9,"",IF(VLOOKUP(AE28,'Time Breakdown'!$A$9:$E$655,2,1)=VLOOKUP(AE27,'Time Breakdown'!$A$9:$E$655,2,1)," ",VLOOKUP(AE28,'Time Breakdown'!$A$9:$E$655,2,1)))</f>
        <v xml:space="preserve"> </v>
      </c>
      <c r="AG28" s="24"/>
      <c r="AH28" s="76">
        <f t="shared" ca="1" si="8"/>
        <v>42342.958343333281</v>
      </c>
      <c r="AI28" s="20" t="str">
        <f ca="1">IF(AH28&lt;'Time Breakdown'!$A$9,"",IF(VLOOKUP(AH28,'Time Breakdown'!$A$9:$E$655,2,1)=VLOOKUP(AH27,'Time Breakdown'!$A$9:$E$655,2,1)," ",VLOOKUP(AH28,'Time Breakdown'!$A$9:$E$655,2,1)))</f>
        <v xml:space="preserve"> </v>
      </c>
      <c r="AJ28" s="24"/>
      <c r="AK28" s="76">
        <f t="shared" ca="1" si="9"/>
        <v>42343.958343333281</v>
      </c>
      <c r="AL28" s="20" t="str">
        <f ca="1">IF(AK28&lt;'Time Breakdown'!$A$9,"",IF(VLOOKUP(AK28,'Time Breakdown'!$A$9:$E$655,2,1)=VLOOKUP(AK27,'Time Breakdown'!$A$9:$E$655,2,1)," ",VLOOKUP(AK28,'Time Breakdown'!$A$9:$E$655,2,1)))</f>
        <v xml:space="preserve"> </v>
      </c>
      <c r="AM28" s="24"/>
      <c r="AN28" s="76">
        <f t="shared" ca="1" si="10"/>
        <v>42344.958343333281</v>
      </c>
      <c r="AO28" s="20" t="str">
        <f ca="1">IF(AN28&lt;'Time Breakdown'!$A$9,"",IF(VLOOKUP(AN28,'Time Breakdown'!$A$9:$E$655,2,1)=VLOOKUP(AN27,'Time Breakdown'!$A$9:$E$655,2,1)," ",VLOOKUP(AN28,'Time Breakdown'!$A$9:$E$655,2,1)))</f>
        <v xml:space="preserve"> </v>
      </c>
      <c r="AP28" s="24"/>
      <c r="AQ28" s="76">
        <f t="shared" ca="1" si="11"/>
        <v>42345.958343333281</v>
      </c>
      <c r="AR28" s="20" t="str">
        <f ca="1">IF(AQ28&lt;'Time Breakdown'!$A$9,"",IF(VLOOKUP(AQ28,'Time Breakdown'!$A$9:$E$655,2,1)=VLOOKUP(AQ27,'Time Breakdown'!$A$9:$E$655,2,1)," ",VLOOKUP(AQ28,'Time Breakdown'!$A$9:$E$655,2,1)))</f>
        <v xml:space="preserve"> </v>
      </c>
      <c r="AS28" s="24"/>
      <c r="AT28" s="76">
        <f t="shared" ca="1" si="12"/>
        <v>42346.958343333281</v>
      </c>
      <c r="AU28" s="20" t="str">
        <f ca="1">IF(AT28&lt;'Time Breakdown'!$A$9,"",IF(VLOOKUP(AT28,'Time Breakdown'!$A$9:$E$655,2,1)=VLOOKUP(AT27,'Time Breakdown'!$A$9:$E$655,2,1)," ",VLOOKUP(AT28,'Time Breakdown'!$A$9:$E$655,2,1)))</f>
        <v xml:space="preserve"> </v>
      </c>
      <c r="AV28" s="24"/>
      <c r="AW28" s="76">
        <f t="shared" ca="1" si="13"/>
        <v>42347.958343333281</v>
      </c>
      <c r="AX28" s="20" t="str">
        <f ca="1">IF(AW28&lt;'Time Breakdown'!$A$9,"",IF(VLOOKUP(AW28,'Time Breakdown'!$A$9:$E$655,2,1)=VLOOKUP(AW27,'Time Breakdown'!$A$9:$E$655,2,1)," ",VLOOKUP(AW28,'Time Breakdown'!$A$9:$E$655,2,1)))</f>
        <v xml:space="preserve"> </v>
      </c>
      <c r="AY28" s="24"/>
      <c r="AZ28" s="76">
        <f t="shared" ca="1" si="14"/>
        <v>42348.958343333281</v>
      </c>
      <c r="BA28" s="20" t="str">
        <f ca="1">IF(AZ28&lt;'Time Breakdown'!$A$9,"",IF(VLOOKUP(AZ28,'Time Breakdown'!$A$9:$E$655,2,1)=VLOOKUP(AZ27,'Time Breakdown'!$A$9:$E$655,2,1)," ",VLOOKUP(AZ28,'Time Breakdown'!$A$9:$E$655,2,1)))</f>
        <v xml:space="preserve"> </v>
      </c>
      <c r="BB28" s="24"/>
      <c r="BC28" s="76">
        <f t="shared" ca="1" si="15"/>
        <v>42349.958343333281</v>
      </c>
      <c r="BD28" s="20" t="str">
        <f ca="1">IF(BC28&lt;'Time Breakdown'!$A$9,"",IF(VLOOKUP(BC28,'Time Breakdown'!$A$9:$E$655,2,1)=VLOOKUP(BC27,'Time Breakdown'!$A$9:$E$655,2,1)," ",VLOOKUP(BC28,'Time Breakdown'!$A$9:$E$655,2,1)))</f>
        <v xml:space="preserve"> </v>
      </c>
      <c r="BE28" s="24"/>
      <c r="BF28" s="76">
        <f t="shared" ca="1" si="16"/>
        <v>42350.958343333281</v>
      </c>
      <c r="BG28" s="20" t="str">
        <f ca="1">IF(BF28&lt;'Time Breakdown'!$A$9,"",IF(VLOOKUP(BF28,'Time Breakdown'!$A$9:$E$655,2,1)=VLOOKUP(BF27,'Time Breakdown'!$A$9:$E$655,2,1)," ",VLOOKUP(BF28,'Time Breakdown'!$A$9:$E$655,2,1)))</f>
        <v xml:space="preserve"> </v>
      </c>
      <c r="BH28" s="24"/>
      <c r="BI28" s="76">
        <f t="shared" ca="1" si="17"/>
        <v>42351.958343333281</v>
      </c>
      <c r="BJ28" s="20" t="str">
        <f ca="1">IF(BI28&lt;'Time Breakdown'!$A$9,"",IF(VLOOKUP(BI28,'Time Breakdown'!$A$9:$E$655,2,1)=VLOOKUP(BI27,'Time Breakdown'!$A$9:$E$655,2,1)," ",VLOOKUP(BI28,'Time Breakdown'!$A$9:$E$655,2,1)))</f>
        <v xml:space="preserve"> </v>
      </c>
      <c r="BK28" s="24"/>
      <c r="BL28" s="76">
        <f t="shared" ca="1" si="18"/>
        <v>42352.958343333281</v>
      </c>
      <c r="BM28" s="20" t="str">
        <f ca="1">IF(BL28&lt;'Time Breakdown'!$A$9,"",IF(VLOOKUP(BL28,'Time Breakdown'!$A$9:$E$655,2,1)=VLOOKUP(BL27,'Time Breakdown'!$A$9:$E$655,2,1)," ",VLOOKUP(BL28,'Time Breakdown'!$A$9:$E$655,2,1)))</f>
        <v xml:space="preserve"> </v>
      </c>
      <c r="BN28" s="24"/>
      <c r="BO28" s="76">
        <f t="shared" ca="1" si="19"/>
        <v>42353.958343333281</v>
      </c>
      <c r="BP28" s="20" t="str">
        <f ca="1">IF(BO28&lt;'Time Breakdown'!$A$9,"",IF(VLOOKUP(BO28,'Time Breakdown'!$A$9:$E$655,2,1)=VLOOKUP(BO27,'Time Breakdown'!$A$9:$E$655,2,1)," ",VLOOKUP(BO28,'Time Breakdown'!$A$9:$E$655,2,1)))</f>
        <v xml:space="preserve"> </v>
      </c>
      <c r="BQ28" s="24"/>
      <c r="BR28" s="76">
        <f t="shared" ca="1" si="20"/>
        <v>42354.958343333281</v>
      </c>
      <c r="BS28" s="20" t="str">
        <f ca="1">IF(BR28&lt;'Time Breakdown'!$A$9,"",IF(VLOOKUP(BR28,'Time Breakdown'!$A$9:$E$655,2,1)=VLOOKUP(BR27,'Time Breakdown'!$A$9:$E$655,2,1)," ",VLOOKUP(BR28,'Time Breakdown'!$A$9:$E$655,2,1)))</f>
        <v xml:space="preserve"> </v>
      </c>
      <c r="BT28" s="24"/>
      <c r="BU28" s="76">
        <f t="shared" ca="1" si="21"/>
        <v>42355.958343333281</v>
      </c>
      <c r="BV28" s="20" t="str">
        <f ca="1">IF(BU28&lt;'Time Breakdown'!$A$9,"",IF(VLOOKUP(BU28,'Time Breakdown'!$A$9:$E$655,2,1)=VLOOKUP(BU27,'Time Breakdown'!$A$9:$E$655,2,1)," ",VLOOKUP(BU28,'Time Breakdown'!$A$9:$E$655,2,1)))</f>
        <v xml:space="preserve"> </v>
      </c>
      <c r="BW28" s="24"/>
      <c r="BX28" s="76">
        <f t="shared" ca="1" si="22"/>
        <v>42356.958343333281</v>
      </c>
      <c r="BY28" s="20" t="str">
        <f ca="1">IF(BX28&lt;'Time Breakdown'!$A$9,"",IF(VLOOKUP(BX28,'Time Breakdown'!$A$9:$E$655,2,1)=VLOOKUP(BX27,'Time Breakdown'!$A$9:$E$655,2,1)," ",VLOOKUP(BX28,'Time Breakdown'!$A$9:$E$655,2,1)))</f>
        <v xml:space="preserve"> </v>
      </c>
      <c r="BZ28" s="24"/>
      <c r="CA28" s="76">
        <f t="shared" ca="1" si="23"/>
        <v>42357.958343333281</v>
      </c>
      <c r="CB28" s="20" t="str">
        <f ca="1">IF(CA28&lt;'Time Breakdown'!$A$9,"",IF(VLOOKUP(CA28,'Time Breakdown'!$A$9:$E$655,2,1)=VLOOKUP(CA27,'Time Breakdown'!$A$9:$E$655,2,1)," ",VLOOKUP(CA28,'Time Breakdown'!$A$9:$E$655,2,1)))</f>
        <v xml:space="preserve"> </v>
      </c>
      <c r="CC28" s="24"/>
      <c r="CD28" s="76">
        <f t="shared" ca="1" si="24"/>
        <v>42358.958343333281</v>
      </c>
      <c r="CE28" s="20" t="str">
        <f ca="1">IF(CD28&lt;'Time Breakdown'!$A$9,"",IF(VLOOKUP(CD28,'Time Breakdown'!$A$9:$E$655,2,1)=VLOOKUP(CD27,'Time Breakdown'!$A$9:$E$655,2,1)," ",VLOOKUP(CD28,'Time Breakdown'!$A$9:$E$655,2,1)))</f>
        <v xml:space="preserve"> </v>
      </c>
      <c r="CF28" s="24"/>
      <c r="CG28" s="76">
        <f t="shared" ca="1" si="25"/>
        <v>42359.958343333281</v>
      </c>
      <c r="CH28" s="20" t="str">
        <f ca="1">IF(CG28&lt;'Time Breakdown'!$A$9,"",IF(VLOOKUP(CG28,'Time Breakdown'!$A$9:$E$655,2,1)=VLOOKUP(CG27,'Time Breakdown'!$A$9:$E$655,2,1)," ",VLOOKUP(CG28,'Time Breakdown'!$A$9:$E$655,2,1)))</f>
        <v xml:space="preserve"> </v>
      </c>
      <c r="CI28" s="24"/>
      <c r="CJ28" s="76">
        <f t="shared" ca="1" si="26"/>
        <v>42360.958343333281</v>
      </c>
      <c r="CK28" s="20" t="str">
        <f ca="1">IF(CJ28&lt;'Time Breakdown'!$A$9,"",IF(VLOOKUP(CJ28,'Time Breakdown'!$A$9:$E$655,2,1)=VLOOKUP(CJ27,'Time Breakdown'!$A$9:$E$655,2,1)," ",VLOOKUP(CJ28,'Time Breakdown'!$A$9:$E$655,2,1)))</f>
        <v xml:space="preserve"> </v>
      </c>
      <c r="CL28" s="24"/>
      <c r="CM28" s="76">
        <f t="shared" ca="1" si="27"/>
        <v>42361.958343333281</v>
      </c>
      <c r="CN28" s="20" t="str">
        <f ca="1">IF(CM28&lt;'Time Breakdown'!$A$9,"",IF(VLOOKUP(CM28,'Time Breakdown'!$A$9:$E$655,2,1)=VLOOKUP(CM27,'Time Breakdown'!$A$9:$E$655,2,1)," ",VLOOKUP(CM28,'Time Breakdown'!$A$9:$E$655,2,1)))</f>
        <v xml:space="preserve"> </v>
      </c>
      <c r="CO28" s="24"/>
      <c r="CP28" s="76">
        <f t="shared" ca="1" si="28"/>
        <v>42362.958343333281</v>
      </c>
      <c r="CQ28" s="20" t="str">
        <f ca="1">IF(CP28&lt;'Time Breakdown'!$A$9,"",IF(VLOOKUP(CP28,'Time Breakdown'!$A$9:$E$655,2,1)=VLOOKUP(CP27,'Time Breakdown'!$A$9:$E$655,2,1)," ",VLOOKUP(CP28,'Time Breakdown'!$A$9:$E$655,2,1)))</f>
        <v xml:space="preserve"> </v>
      </c>
      <c r="CR28" s="24"/>
      <c r="CS28" s="76">
        <f t="shared" ca="1" si="29"/>
        <v>42363.958343333281</v>
      </c>
      <c r="CT28" s="20" t="str">
        <f ca="1">IF(CS28&lt;'Time Breakdown'!$A$9,"",IF(VLOOKUP(CS28,'Time Breakdown'!$A$9:$E$655,2,1)=VLOOKUP(CS27,'Time Breakdown'!$A$9:$E$655,2,1)," ",VLOOKUP(CS28,'Time Breakdown'!$A$9:$E$655,2,1)))</f>
        <v xml:space="preserve"> </v>
      </c>
      <c r="CU28" s="24"/>
      <c r="CV28" s="76">
        <f t="shared" ca="1" si="30"/>
        <v>42364.958343333281</v>
      </c>
      <c r="CW28" s="20" t="str">
        <f ca="1">IF(CV28&lt;'Time Breakdown'!$A$9,"",IF(VLOOKUP(CV28,'Time Breakdown'!$A$9:$E$655,2,1)=VLOOKUP(CV27,'Time Breakdown'!$A$9:$E$655,2,1)," ",VLOOKUP(CV28,'Time Breakdown'!$A$9:$E$655,2,1)))</f>
        <v xml:space="preserve"> </v>
      </c>
      <c r="CX28" s="24"/>
      <c r="CY28" s="76">
        <f t="shared" ca="1" si="31"/>
        <v>42365.958343333281</v>
      </c>
      <c r="CZ28" s="20" t="str">
        <f ca="1">IF(CY28&lt;'Time Breakdown'!$A$9,"",IF(VLOOKUP(CY28,'Time Breakdown'!$A$9:$E$655,2,1)=VLOOKUP(CY27,'Time Breakdown'!$A$9:$E$655,2,1)," ",VLOOKUP(CY28,'Time Breakdown'!$A$9:$E$655,2,1)))</f>
        <v xml:space="preserve"> </v>
      </c>
      <c r="DA28" s="24"/>
      <c r="DB28" s="76">
        <f t="shared" ca="1" si="32"/>
        <v>42366.958343333281</v>
      </c>
      <c r="DC28" s="20" t="str">
        <f ca="1">IF(DB28&lt;'Time Breakdown'!$A$9,"",IF(VLOOKUP(DB28,'Time Breakdown'!$A$9:$E$655,2,1)=VLOOKUP(DB27,'Time Breakdown'!$A$9:$E$655,2,1)," ",VLOOKUP(DB28,'Time Breakdown'!$A$9:$E$655,2,1)))</f>
        <v xml:space="preserve"> </v>
      </c>
      <c r="DD28" s="24"/>
      <c r="DE28" s="76">
        <f t="shared" ca="1" si="33"/>
        <v>42367.958343333281</v>
      </c>
      <c r="DF28" s="20" t="str">
        <f ca="1">IF(DE28&lt;'Time Breakdown'!$A$9,"",IF(VLOOKUP(DE28,'Time Breakdown'!$A$9:$E$655,2,1)=VLOOKUP(DE27,'Time Breakdown'!$A$9:$E$655,2,1)," ",VLOOKUP(DE28,'Time Breakdown'!$A$9:$E$655,2,1)))</f>
        <v xml:space="preserve"> </v>
      </c>
      <c r="DG28" s="24"/>
      <c r="DH28" s="76">
        <f t="shared" ca="1" si="34"/>
        <v>42368.958343333281</v>
      </c>
      <c r="DI28" s="20" t="str">
        <f ca="1">IF(DH28&lt;'Time Breakdown'!$A$9,"",IF(VLOOKUP(DH28,'Time Breakdown'!$A$9:$E$655,2,1)=VLOOKUP(DH27,'Time Breakdown'!$A$9:$E$655,2,1)," ",VLOOKUP(DH28,'Time Breakdown'!$A$9:$E$655,2,1)))</f>
        <v xml:space="preserve"> </v>
      </c>
      <c r="DJ28" s="24"/>
      <c r="DK28" s="76">
        <f t="shared" ca="1" si="35"/>
        <v>42369.958343333281</v>
      </c>
      <c r="DL28" s="20" t="str">
        <f ca="1">IF(DK28&lt;'Time Breakdown'!$A$9,"",IF(VLOOKUP(DK28,'Time Breakdown'!$A$9:$E$655,2,1)=VLOOKUP(DK27,'Time Breakdown'!$A$9:$E$655,2,1)," ",VLOOKUP(DK28,'Time Breakdown'!$A$9:$E$655,2,1)))</f>
        <v xml:space="preserve"> </v>
      </c>
      <c r="DM28" s="24"/>
      <c r="DN28" s="76">
        <f t="shared" ca="1" si="36"/>
        <v>42370.958343333281</v>
      </c>
      <c r="DO28" s="20" t="str">
        <f ca="1">IF(DN28&lt;'Time Breakdown'!$A$9,"",IF(VLOOKUP(DN28,'Time Breakdown'!$A$9:$E$655,2,1)=VLOOKUP(DN27,'Time Breakdown'!$A$9:$E$655,2,1)," ",VLOOKUP(DN28,'Time Breakdown'!$A$9:$E$655,2,1)))</f>
        <v xml:space="preserve"> </v>
      </c>
      <c r="DP28" s="24"/>
      <c r="DQ28" s="76">
        <f t="shared" ca="1" si="37"/>
        <v>42371.958343333281</v>
      </c>
      <c r="DR28" s="20" t="str">
        <f ca="1">IF(DQ28&lt;'Time Breakdown'!$A$9,"",IF(VLOOKUP(DQ28,'Time Breakdown'!$A$9:$E$655,2,1)=VLOOKUP(DQ27,'Time Breakdown'!$A$9:$E$655,2,1)," ",VLOOKUP(DQ28,'Time Breakdown'!$A$9:$E$655,2,1)))</f>
        <v xml:space="preserve"> </v>
      </c>
      <c r="DS28" s="24"/>
      <c r="DT28" s="76">
        <f t="shared" ca="1" si="38"/>
        <v>42372.958343333281</v>
      </c>
      <c r="DU28" s="20" t="str">
        <f ca="1">IF(DT28&lt;'Time Breakdown'!$A$9,"",IF(VLOOKUP(DT28,'Time Breakdown'!$A$9:$E$655,2,1)=VLOOKUP(DT27,'Time Breakdown'!$A$9:$E$655,2,1)," ",VLOOKUP(DT28,'Time Breakdown'!$A$9:$E$655,2,1)))</f>
        <v xml:space="preserve"> </v>
      </c>
      <c r="DV28" s="24"/>
      <c r="DW28" s="76">
        <f t="shared" ca="1" si="39"/>
        <v>42373.958343333281</v>
      </c>
      <c r="DX28" s="20" t="str">
        <f ca="1">IF(DW28&lt;'Time Breakdown'!$A$9,"",IF(VLOOKUP(DW28,'Time Breakdown'!$A$9:$E$655,2,1)=VLOOKUP(DW27,'Time Breakdown'!$A$9:$E$655,2,1)," ",VLOOKUP(DW28,'Time Breakdown'!$A$9:$E$655,2,1)))</f>
        <v xml:space="preserve"> </v>
      </c>
      <c r="DY28" s="24"/>
      <c r="DZ28" s="76">
        <f t="shared" ca="1" si="40"/>
        <v>42374.958343333281</v>
      </c>
      <c r="EA28" s="20" t="str">
        <f ca="1">IF(DZ28&lt;'Time Breakdown'!$A$9,"",IF(VLOOKUP(DZ28,'Time Breakdown'!$A$9:$E$655,2,1)=VLOOKUP(DZ27,'Time Breakdown'!$A$9:$E$655,2,1)," ",VLOOKUP(DZ28,'Time Breakdown'!$A$9:$E$655,2,1)))</f>
        <v xml:space="preserve"> </v>
      </c>
      <c r="EB28" s="24"/>
      <c r="EC28" s="76">
        <f t="shared" ca="1" si="41"/>
        <v>42375.958343333281</v>
      </c>
      <c r="ED28" s="20" t="str">
        <f ca="1">IF(EC28&lt;'Time Breakdown'!$A$9,"",IF(VLOOKUP(EC28,'Time Breakdown'!$A$9:$E$655,2,1)=VLOOKUP(EC27,'Time Breakdown'!$A$9:$E$655,2,1)," ",VLOOKUP(EC28,'Time Breakdown'!$A$9:$E$655,2,1)))</f>
        <v xml:space="preserve"> </v>
      </c>
      <c r="EE28" s="24"/>
      <c r="EF28" s="76">
        <f t="shared" ca="1" si="42"/>
        <v>42376.958343333281</v>
      </c>
      <c r="EG28" s="20" t="str">
        <f ca="1">IF(EF28&lt;'Time Breakdown'!$A$9,"",IF(VLOOKUP(EF28,'Time Breakdown'!$A$9:$E$655,2,1)=VLOOKUP(EF27,'Time Breakdown'!$A$9:$E$655,2,1)," ",VLOOKUP(EF28,'Time Breakdown'!$A$9:$E$655,2,1)))</f>
        <v xml:space="preserve"> </v>
      </c>
      <c r="EH28" s="24"/>
      <c r="EI28" s="76">
        <f t="shared" ca="1" si="43"/>
        <v>42377.958343333281</v>
      </c>
      <c r="EJ28" s="20" t="str">
        <f ca="1">IF(EI28&lt;'Time Breakdown'!$A$9,"",IF(VLOOKUP(EI28,'Time Breakdown'!$A$9:$E$655,2,1)=VLOOKUP(EI27,'Time Breakdown'!$A$9:$E$655,2,1)," ",VLOOKUP(EI28,'Time Breakdown'!$A$9:$E$655,2,1)))</f>
        <v xml:space="preserve"> </v>
      </c>
      <c r="EK28" s="24"/>
      <c r="EL28" s="76">
        <f t="shared" ca="1" si="44"/>
        <v>42378.958343333281</v>
      </c>
      <c r="EM28" s="20" t="str">
        <f ca="1">IF(EL28&lt;'Time Breakdown'!$A$9,"",IF(VLOOKUP(EL28,'Time Breakdown'!$A$9:$E$655,2,1)=VLOOKUP(EL27,'Time Breakdown'!$A$9:$E$655,2,1)," ",VLOOKUP(EL28,'Time Breakdown'!$A$9:$E$655,2,1)))</f>
        <v xml:space="preserve"> </v>
      </c>
      <c r="EN28" s="24"/>
      <c r="EO28" s="76">
        <f t="shared" ca="1" si="45"/>
        <v>42379.958343333281</v>
      </c>
      <c r="EP28" s="20" t="str">
        <f ca="1">IF(EO28&lt;'Time Breakdown'!$A$9,"",IF(VLOOKUP(EO28,'Time Breakdown'!$A$9:$E$655,2,1)=VLOOKUP(EO27,'Time Breakdown'!$A$9:$E$655,2,1)," ",VLOOKUP(EO28,'Time Breakdown'!$A$9:$E$655,2,1)))</f>
        <v xml:space="preserve"> </v>
      </c>
      <c r="EQ28" s="21"/>
      <c r="ER28" s="76">
        <f t="shared" ca="1" si="46"/>
        <v>42380.958343333281</v>
      </c>
      <c r="ES28" s="20" t="str">
        <f ca="1">IF(ER28&lt;'Time Breakdown'!$A$9,"",IF(VLOOKUP(ER28,'Time Breakdown'!$A$9:$E$655,2,1)=VLOOKUP(ER27,'Time Breakdown'!$A$9:$E$655,2,1)," ",VLOOKUP(ER28,'Time Breakdown'!$A$9:$E$655,2,1)))</f>
        <v xml:space="preserve"> </v>
      </c>
      <c r="ET28" s="21"/>
      <c r="EU28" s="76">
        <f t="shared" ca="1" si="47"/>
        <v>42381.958343333281</v>
      </c>
      <c r="EV28" s="20" t="str">
        <f ca="1">IF(EU28&lt;'Time Breakdown'!$A$9,"",IF(VLOOKUP(EU28,'Time Breakdown'!$A$9:$E$655,2,1)=VLOOKUP(EU27,'Time Breakdown'!$A$9:$E$655,2,1)," ",VLOOKUP(EU28,'Time Breakdown'!$A$9:$E$655,2,1)))</f>
        <v xml:space="preserve"> </v>
      </c>
      <c r="EW28" s="21"/>
      <c r="EX28" s="76">
        <f t="shared" ca="1" si="48"/>
        <v>42382.958343333281</v>
      </c>
      <c r="EY28" s="20" t="str">
        <f ca="1">IF(EX28&lt;'Time Breakdown'!$A$9,"",IF(VLOOKUP(EX28,'Time Breakdown'!$A$9:$E$655,2,1)=VLOOKUP(EX27,'Time Breakdown'!$A$9:$E$655,2,1)," ",VLOOKUP(EX28,'Time Breakdown'!$A$9:$E$655,2,1)))</f>
        <v xml:space="preserve"> </v>
      </c>
      <c r="EZ28" s="24"/>
      <c r="FA28" s="76">
        <f t="shared" ca="1" si="49"/>
        <v>42383.958343333281</v>
      </c>
      <c r="FB28" s="20" t="str">
        <f ca="1">IF(FA28&lt;'Time Breakdown'!$A$9,"",IF(VLOOKUP(FA28,'Time Breakdown'!$A$9:$E$655,2,1)=VLOOKUP(FA27,'Time Breakdown'!$A$9:$E$655,2,1)," ",VLOOKUP(FA28,'Time Breakdown'!$A$9:$E$655,2,1)))</f>
        <v xml:space="preserve"> </v>
      </c>
      <c r="FC28" s="24"/>
      <c r="FD28" s="76">
        <f t="shared" ca="1" si="50"/>
        <v>42384.958343333281</v>
      </c>
      <c r="FE28" s="20" t="str">
        <f ca="1">IF(FD28&lt;'Time Breakdown'!$A$9,"",IF(VLOOKUP(FD28,'Time Breakdown'!$A$9:$E$655,2,1)=VLOOKUP(FD27,'Time Breakdown'!$A$9:$E$655,2,1)," ",VLOOKUP(FD28,'Time Breakdown'!$A$9:$E$655,2,1)))</f>
        <v xml:space="preserve"> </v>
      </c>
      <c r="FF28" s="24"/>
      <c r="FG28" s="76">
        <f t="shared" ca="1" si="51"/>
        <v>42385.958343333281</v>
      </c>
      <c r="FH28" s="20" t="str">
        <f ca="1">IF(FG28&lt;'Time Breakdown'!$A$9,"",IF(VLOOKUP(FG28,'Time Breakdown'!$A$9:$E$655,2,1)=VLOOKUP(FG27,'Time Breakdown'!$A$9:$E$655,2,1)," ",VLOOKUP(FG28,'Time Breakdown'!$A$9:$E$655,2,1)))</f>
        <v xml:space="preserve"> </v>
      </c>
      <c r="FI28" s="24"/>
      <c r="FJ28" s="76">
        <f t="shared" ca="1" si="52"/>
        <v>42386.958343333281</v>
      </c>
      <c r="FK28" s="20" t="str">
        <f ca="1">IF(FJ28&lt;'Time Breakdown'!$A$9,"",IF(VLOOKUP(FJ28,'Time Breakdown'!$A$9:$E$655,2,1)=VLOOKUP(FJ27,'Time Breakdown'!$A$9:$E$655,2,1)," ",VLOOKUP(FJ28,'Time Breakdown'!$A$9:$E$655,2,1)))</f>
        <v xml:space="preserve"> </v>
      </c>
      <c r="FL28" s="24"/>
      <c r="FM28" s="76">
        <f t="shared" ca="1" si="53"/>
        <v>42387.958343333281</v>
      </c>
      <c r="FN28" s="20" t="str">
        <f ca="1">IF(FM28&lt;'Time Breakdown'!$A$9,"",IF(VLOOKUP(FM28,'Time Breakdown'!$A$9:$E$655,2,1)=VLOOKUP(FM27,'Time Breakdown'!$A$9:$E$655,2,1)," ",VLOOKUP(FM28,'Time Breakdown'!$A$9:$E$655,2,1)))</f>
        <v xml:space="preserve"> </v>
      </c>
      <c r="FO28" s="24"/>
      <c r="FP28" s="76">
        <f t="shared" ca="1" si="54"/>
        <v>42388.958343333281</v>
      </c>
      <c r="FQ28" s="20" t="str">
        <f ca="1">IF(FP28&lt;'Time Breakdown'!$A$9,"",IF(VLOOKUP(FP28,'Time Breakdown'!$A$9:$E$655,2,1)=VLOOKUP(FP27,'Time Breakdown'!$A$9:$E$655,2,1)," ",VLOOKUP(FP28,'Time Breakdown'!$A$9:$E$655,2,1)))</f>
        <v xml:space="preserve"> </v>
      </c>
      <c r="FR28" s="24"/>
      <c r="FS28" s="76">
        <f t="shared" ca="1" si="55"/>
        <v>42389.958343333281</v>
      </c>
      <c r="FT28" s="20" t="str">
        <f ca="1">IF(FS28&lt;'Time Breakdown'!$A$9,"",IF(VLOOKUP(FS28,'Time Breakdown'!$A$9:$E$655,2,1)=VLOOKUP(FS27,'Time Breakdown'!$A$9:$E$655,2,1)," ",VLOOKUP(FS28,'Time Breakdown'!$A$9:$E$655,2,1)))</f>
        <v xml:space="preserve"> </v>
      </c>
      <c r="FU28" s="24"/>
      <c r="FV28" s="76">
        <f t="shared" ca="1" si="56"/>
        <v>42390.958343333281</v>
      </c>
      <c r="FW28" s="20" t="str">
        <f ca="1">IF(FV28&lt;'Time Breakdown'!$A$9,"",IF(VLOOKUP(FV28,'Time Breakdown'!$A$9:$E$655,2,1)=VLOOKUP(FV27,'Time Breakdown'!$A$9:$E$655,2,1)," ",VLOOKUP(FV28,'Time Breakdown'!$A$9:$E$655,2,1)))</f>
        <v xml:space="preserve"> </v>
      </c>
      <c r="FX28" s="24"/>
      <c r="FY28" s="76">
        <f t="shared" ca="1" si="57"/>
        <v>42391.958343333281</v>
      </c>
      <c r="FZ28" s="20" t="str">
        <f ca="1">IF(FY28&lt;'Time Breakdown'!$A$9,"",IF(VLOOKUP(FY28,'Time Breakdown'!$A$9:$E$655,2,1)=VLOOKUP(FY27,'Time Breakdown'!$A$9:$E$655,2,1)," ",VLOOKUP(FY28,'Time Breakdown'!$A$9:$E$655,2,1)))</f>
        <v xml:space="preserve"> </v>
      </c>
      <c r="GA28" s="24"/>
      <c r="GB28" s="76">
        <f t="shared" ca="1" si="58"/>
        <v>42392.958343333281</v>
      </c>
      <c r="GC28" s="20" t="str">
        <f ca="1">IF(GB28&lt;'Time Breakdown'!$A$9,"",IF(VLOOKUP(GB28,'Time Breakdown'!$A$9:$E$655,2,1)=VLOOKUP(GB27,'Time Breakdown'!$A$9:$E$655,2,1)," ",VLOOKUP(GB28,'Time Breakdown'!$A$9:$E$655,2,1)))</f>
        <v xml:space="preserve"> </v>
      </c>
      <c r="GD28" s="24"/>
      <c r="GE28" s="76">
        <f t="shared" ca="1" si="59"/>
        <v>42393.958343333281</v>
      </c>
      <c r="GF28" s="20" t="str">
        <f ca="1">IF(GE28&lt;'Time Breakdown'!$A$9,"",IF(VLOOKUP(GE28,'Time Breakdown'!$A$9:$E$655,2,1)=VLOOKUP(GE27,'Time Breakdown'!$A$9:$E$655,2,1)," ",VLOOKUP(GE28,'Time Breakdown'!$A$9:$E$655,2,1)))</f>
        <v xml:space="preserve"> </v>
      </c>
      <c r="GG28" s="24"/>
      <c r="GH28" s="76">
        <f t="shared" ca="1" si="60"/>
        <v>42394.958343333281</v>
      </c>
      <c r="GI28" s="20" t="str">
        <f ca="1">IF(GH28&lt;'Time Breakdown'!$A$9,"",IF(VLOOKUP(GH28,'Time Breakdown'!$A$9:$E$655,2,1)=VLOOKUP(GH27,'Time Breakdown'!$A$9:$E$655,2,1)," ",VLOOKUP(GH28,'Time Breakdown'!$A$9:$E$655,2,1)))</f>
        <v xml:space="preserve"> </v>
      </c>
      <c r="GJ28" s="24"/>
      <c r="GK28" s="76">
        <f t="shared" ca="1" si="61"/>
        <v>42395.958343333281</v>
      </c>
      <c r="GL28" s="20" t="str">
        <f ca="1">IF(GK28&lt;'Time Breakdown'!$A$9,"",IF(VLOOKUP(GK28,'Time Breakdown'!$A$9:$E$655,2,1)=VLOOKUP(GK27,'Time Breakdown'!$A$9:$E$655,2,1)," ",VLOOKUP(GK28,'Time Breakdown'!$A$9:$E$655,2,1)))</f>
        <v xml:space="preserve"> </v>
      </c>
      <c r="GM28" s="24"/>
      <c r="GN28" s="76">
        <f t="shared" ca="1" si="62"/>
        <v>42396.958343333281</v>
      </c>
      <c r="GO28" s="20" t="str">
        <f ca="1">IF(GN28&lt;'Time Breakdown'!$A$9,"",IF(VLOOKUP(GN28,'Time Breakdown'!$A$9:$E$655,2,1)=VLOOKUP(GN27,'Time Breakdown'!$A$9:$E$655,2,1)," ",VLOOKUP(GN28,'Time Breakdown'!$A$9:$E$655,2,1)))</f>
        <v xml:space="preserve"> </v>
      </c>
      <c r="GP28" s="24"/>
      <c r="GQ28" s="76">
        <f t="shared" ca="1" si="63"/>
        <v>42397.958343333281</v>
      </c>
      <c r="GR28" s="20" t="str">
        <f ca="1">IF(GQ28&lt;'Time Breakdown'!$A$9,"",IF(VLOOKUP(GQ28,'Time Breakdown'!$A$9:$E$655,2,1)=VLOOKUP(GQ27,'Time Breakdown'!$A$9:$E$655,2,1)," ",VLOOKUP(GQ28,'Time Breakdown'!$A$9:$E$655,2,1)))</f>
        <v xml:space="preserve"> </v>
      </c>
      <c r="GS28" s="24"/>
      <c r="GT28" s="76">
        <f t="shared" ca="1" si="64"/>
        <v>42398.958343333281</v>
      </c>
      <c r="GU28" s="20" t="str">
        <f ca="1">IF(GT28&lt;'Time Breakdown'!$A$9,"",IF(VLOOKUP(GT28,'Time Breakdown'!$A$9:$E$655,2,1)=VLOOKUP(GT27,'Time Breakdown'!$A$9:$E$655,2,1)," ",VLOOKUP(GT28,'Time Breakdown'!$A$9:$E$655,2,1)))</f>
        <v xml:space="preserve"> </v>
      </c>
      <c r="GV28" s="24"/>
      <c r="GW28" s="76">
        <f t="shared" ca="1" si="65"/>
        <v>42399.958343333281</v>
      </c>
      <c r="GX28" s="20" t="str">
        <f ca="1">IF(GW28&lt;'Time Breakdown'!$A$9,"",IF(VLOOKUP(GW28,'Time Breakdown'!$A$9:$E$655,2,1)=VLOOKUP(GW27,'Time Breakdown'!$A$9:$E$655,2,1)," ",VLOOKUP(GW28,'Time Breakdown'!$A$9:$E$655,2,1)))</f>
        <v xml:space="preserve"> </v>
      </c>
      <c r="GY28" s="24"/>
      <c r="GZ28" s="76">
        <f t="shared" ca="1" si="66"/>
        <v>42400.958343333281</v>
      </c>
      <c r="HA28" s="20" t="str">
        <f ca="1">IF(GZ28&lt;'Time Breakdown'!$A$9,"",IF(VLOOKUP(GZ28,'Time Breakdown'!$A$9:$E$655,2,1)=VLOOKUP(GZ27,'Time Breakdown'!$A$9:$E$655,2,1)," ",VLOOKUP(GZ28,'Time Breakdown'!$A$9:$E$655,2,1)))</f>
        <v xml:space="preserve"> </v>
      </c>
      <c r="HB28" s="24"/>
      <c r="HC28" s="76">
        <f t="shared" ca="1" si="67"/>
        <v>42401.958343333281</v>
      </c>
      <c r="HD28" s="20" t="str">
        <f ca="1">IF(HC28&lt;'Time Breakdown'!$A$9,"",IF(VLOOKUP(HC28,'Time Breakdown'!$A$9:$E$655,2,1)=VLOOKUP(HC27,'Time Breakdown'!$A$9:$E$655,2,1)," ",VLOOKUP(HC28,'Time Breakdown'!$A$9:$E$655,2,1)))</f>
        <v xml:space="preserve"> </v>
      </c>
      <c r="HE28" s="24"/>
      <c r="HF28" s="76">
        <f t="shared" ca="1" si="68"/>
        <v>42402.958343333281</v>
      </c>
      <c r="HG28" s="20" t="str">
        <f ca="1">IF(HF28&lt;'Time Breakdown'!$A$9,"",IF(VLOOKUP(HF28,'Time Breakdown'!$A$9:$E$655,2,1)=VLOOKUP(HF27,'Time Breakdown'!$A$9:$E$655,2,1)," ",VLOOKUP(HF28,'Time Breakdown'!$A$9:$E$655,2,1)))</f>
        <v xml:space="preserve"> </v>
      </c>
      <c r="HH28" s="24"/>
      <c r="HI28" s="76">
        <f t="shared" ca="1" si="69"/>
        <v>42403.958343333281</v>
      </c>
      <c r="HJ28" s="20" t="str">
        <f ca="1">IF(HI28&lt;'Time Breakdown'!$A$9,"",IF(VLOOKUP(HI28,'Time Breakdown'!$A$9:$E$655,2,1)=VLOOKUP(HI27,'Time Breakdown'!$A$9:$E$655,2,1)," ",VLOOKUP(HI28,'Time Breakdown'!$A$9:$E$655,2,1)))</f>
        <v xml:space="preserve"> </v>
      </c>
      <c r="HK28" s="24"/>
      <c r="HL28" s="76">
        <f t="shared" ca="1" si="70"/>
        <v>42404.958343333281</v>
      </c>
      <c r="HM28" s="20" t="str">
        <f ca="1">IF(HL28&lt;'Time Breakdown'!$A$9,"",IF(VLOOKUP(HL28,'Time Breakdown'!$A$9:$E$655,2,1)=VLOOKUP(HL27,'Time Breakdown'!$A$9:$E$655,2,1)," ",VLOOKUP(HL28,'Time Breakdown'!$A$9:$E$655,2,1)))</f>
        <v xml:space="preserve"> </v>
      </c>
      <c r="HN28" s="24"/>
      <c r="HO28" s="76">
        <f t="shared" ca="1" si="71"/>
        <v>42405.958343333281</v>
      </c>
      <c r="HP28" s="20" t="str">
        <f ca="1">IF(HO28&lt;'Time Breakdown'!$A$9,"",IF(VLOOKUP(HO28,'Time Breakdown'!$A$9:$E$655,2,1)=VLOOKUP(HO27,'Time Breakdown'!$A$9:$E$655,2,1)," ",VLOOKUP(HO28,'Time Breakdown'!$A$9:$E$655,2,1)))</f>
        <v xml:space="preserve"> </v>
      </c>
      <c r="HQ28" s="24"/>
      <c r="HR28" s="76">
        <f t="shared" ca="1" si="72"/>
        <v>42406.958343333281</v>
      </c>
      <c r="HS28" s="20" t="str">
        <f ca="1">IF(HR28&lt;'Time Breakdown'!$A$9,"",IF(VLOOKUP(HR28,'Time Breakdown'!$A$9:$E$655,2,1)=VLOOKUP(HR27,'Time Breakdown'!$A$9:$E$655,2,1)," ",VLOOKUP(HR28,'Time Breakdown'!$A$9:$E$655,2,1)))</f>
        <v xml:space="preserve"> </v>
      </c>
      <c r="HT28" s="24"/>
      <c r="HU28" s="76">
        <f t="shared" ca="1" si="73"/>
        <v>42407.958343333281</v>
      </c>
      <c r="HV28" s="20" t="str">
        <f ca="1">IF(HU28&lt;'Time Breakdown'!$A$9,"",IF(VLOOKUP(HU28,'Time Breakdown'!$A$9:$E$655,2,1)=VLOOKUP(HU27,'Time Breakdown'!$A$9:$E$655,2,1)," ",VLOOKUP(HU28,'Time Breakdown'!$A$9:$E$655,2,1)))</f>
        <v xml:space="preserve"> </v>
      </c>
      <c r="HW28" s="24"/>
      <c r="HX28" s="76">
        <f t="shared" ca="1" si="74"/>
        <v>42408.958343333281</v>
      </c>
      <c r="HY28" s="20" t="str">
        <f ca="1">IF(HX28&lt;'Time Breakdown'!$A$9,"",IF(VLOOKUP(HX28,'Time Breakdown'!$A$9:$E$655,2,1)=VLOOKUP(HX27,'Time Breakdown'!$A$9:$E$655,2,1)," ",VLOOKUP(HX28,'Time Breakdown'!$A$9:$E$655,2,1)))</f>
        <v xml:space="preserve"> </v>
      </c>
      <c r="HZ28" s="24"/>
      <c r="IA28" s="76">
        <f t="shared" ca="1" si="75"/>
        <v>42409.958343333281</v>
      </c>
      <c r="IB28" s="20" t="str">
        <f ca="1">IF(IA28&lt;'Time Breakdown'!$A$9,"",IF(VLOOKUP(IA28,'Time Breakdown'!$A$9:$E$655,2,1)=VLOOKUP(IA27,'Time Breakdown'!$A$9:$E$655,2,1)," ",VLOOKUP(IA28,'Time Breakdown'!$A$9:$E$655,2,1)))</f>
        <v xml:space="preserve"> </v>
      </c>
      <c r="IC28" s="24"/>
      <c r="ID28" s="76">
        <f t="shared" ca="1" si="76"/>
        <v>42410.958343333281</v>
      </c>
      <c r="IE28" s="20" t="str">
        <f ca="1">IF(ID28&lt;'Time Breakdown'!$A$9,"",IF(VLOOKUP(ID28,'Time Breakdown'!$A$9:$E$655,2,1)=VLOOKUP(ID27,'Time Breakdown'!$A$9:$E$655,2,1)," ",VLOOKUP(ID28,'Time Breakdown'!$A$9:$E$655,2,1)))</f>
        <v xml:space="preserve"> </v>
      </c>
      <c r="IF28" s="24"/>
      <c r="IG28" s="76">
        <f t="shared" ca="1" si="77"/>
        <v>42411.958343333281</v>
      </c>
      <c r="IH28" s="20" t="str">
        <f ca="1">IF(IG28&lt;'Time Breakdown'!$A$9,"",IF(VLOOKUP(IG28,'Time Breakdown'!$A$9:$E$655,2,1)=VLOOKUP(IG27,'Time Breakdown'!$A$9:$E$655,2,1)," ",VLOOKUP(IG28,'Time Breakdown'!$A$9:$E$655,2,1)))</f>
        <v xml:space="preserve"> </v>
      </c>
      <c r="II28" s="24"/>
      <c r="IJ28" s="76">
        <f t="shared" ca="1" si="78"/>
        <v>42412.958343333281</v>
      </c>
      <c r="IK28" s="20" t="str">
        <f ca="1">IF(IJ28&lt;'Time Breakdown'!$A$9,"",IF(VLOOKUP(IJ28,'Time Breakdown'!$A$9:$E$655,2,1)=VLOOKUP(IJ27,'Time Breakdown'!$A$9:$E$655,2,1)," ",VLOOKUP(IJ28,'Time Breakdown'!$A$9:$E$655,2,1)))</f>
        <v xml:space="preserve"> </v>
      </c>
      <c r="IL28" s="24"/>
      <c r="IM28" s="76">
        <f t="shared" ca="1" si="79"/>
        <v>42413.958343333281</v>
      </c>
      <c r="IN28" s="20" t="str">
        <f ca="1">IF(IM28&lt;'Time Breakdown'!$A$9,"",IF(VLOOKUP(IM28,'Time Breakdown'!$A$9:$E$655,2,1)=VLOOKUP(IM27,'Time Breakdown'!$A$9:$E$655,2,1)," ",VLOOKUP(IM28,'Time Breakdown'!$A$9:$E$655,2,1)))</f>
        <v xml:space="preserve"> </v>
      </c>
      <c r="IO28" s="24"/>
      <c r="IP28" s="76">
        <f t="shared" ca="1" si="80"/>
        <v>42414.958343333281</v>
      </c>
      <c r="IQ28" s="20" t="str">
        <f ca="1">IF(IP28&lt;'Time Breakdown'!$A$9,"",IF(VLOOKUP(IP28,'Time Breakdown'!$A$9:$E$655,2,1)=VLOOKUP(IP27,'Time Breakdown'!$A$9:$E$655,2,1)," ",VLOOKUP(IP28,'Time Breakdown'!$A$9:$E$655,2,1)))</f>
        <v xml:space="preserve"> </v>
      </c>
      <c r="IR28" s="24"/>
      <c r="IS28" s="76">
        <f t="shared" ca="1" si="81"/>
        <v>42415.958343333281</v>
      </c>
      <c r="IT28" s="20" t="str">
        <f ca="1">IF(IS28&lt;'Time Breakdown'!$A$9,"",IF(VLOOKUP(IS28,'Time Breakdown'!$A$9:$E$655,2,1)=VLOOKUP(IS27,'Time Breakdown'!$A$9:$E$655,2,1)," ",VLOOKUP(IS28,'Time Breakdown'!$A$9:$E$655,2,1)))</f>
        <v xml:space="preserve"> </v>
      </c>
      <c r="IU28" s="24"/>
    </row>
    <row r="29" spans="1:255" ht="15" customHeight="1" thickBot="1">
      <c r="A29" s="397" t="s">
        <v>0</v>
      </c>
      <c r="B29" s="398"/>
      <c r="C29" s="399"/>
      <c r="D29" s="397" t="s">
        <v>0</v>
      </c>
      <c r="E29" s="398"/>
      <c r="F29" s="399"/>
      <c r="G29" s="397" t="s">
        <v>0</v>
      </c>
      <c r="H29" s="398"/>
      <c r="I29" s="399"/>
      <c r="J29" s="397" t="s">
        <v>0</v>
      </c>
      <c r="K29" s="398"/>
      <c r="L29" s="399"/>
      <c r="M29" s="397" t="s">
        <v>0</v>
      </c>
      <c r="N29" s="398"/>
      <c r="O29" s="399"/>
      <c r="P29" s="397" t="s">
        <v>0</v>
      </c>
      <c r="Q29" s="398"/>
      <c r="R29" s="399"/>
      <c r="S29" s="397" t="s">
        <v>0</v>
      </c>
      <c r="T29" s="398"/>
      <c r="U29" s="399"/>
      <c r="V29" s="397" t="s">
        <v>0</v>
      </c>
      <c r="W29" s="398"/>
      <c r="X29" s="399"/>
      <c r="Y29" s="397" t="s">
        <v>0</v>
      </c>
      <c r="Z29" s="398"/>
      <c r="AA29" s="399"/>
      <c r="AB29" s="397" t="s">
        <v>0</v>
      </c>
      <c r="AC29" s="398"/>
      <c r="AD29" s="399"/>
      <c r="AE29" s="397" t="s">
        <v>0</v>
      </c>
      <c r="AF29" s="398"/>
      <c r="AG29" s="399"/>
      <c r="AH29" s="397" t="s">
        <v>0</v>
      </c>
      <c r="AI29" s="398"/>
      <c r="AJ29" s="399"/>
      <c r="AK29" s="397" t="s">
        <v>0</v>
      </c>
      <c r="AL29" s="398"/>
      <c r="AM29" s="399"/>
      <c r="AN29" s="397" t="s">
        <v>0</v>
      </c>
      <c r="AO29" s="398"/>
      <c r="AP29" s="399"/>
      <c r="AQ29" s="397" t="s">
        <v>0</v>
      </c>
      <c r="AR29" s="398"/>
      <c r="AS29" s="399"/>
      <c r="AT29" s="397" t="s">
        <v>0</v>
      </c>
      <c r="AU29" s="398"/>
      <c r="AV29" s="399"/>
      <c r="AW29" s="397" t="s">
        <v>0</v>
      </c>
      <c r="AX29" s="398"/>
      <c r="AY29" s="399"/>
      <c r="AZ29" s="397" t="s">
        <v>0</v>
      </c>
      <c r="BA29" s="398"/>
      <c r="BB29" s="399"/>
      <c r="BC29" s="397" t="s">
        <v>0</v>
      </c>
      <c r="BD29" s="398"/>
      <c r="BE29" s="399"/>
      <c r="BF29" s="397" t="s">
        <v>0</v>
      </c>
      <c r="BG29" s="398"/>
      <c r="BH29" s="399"/>
      <c r="BI29" s="397" t="s">
        <v>0</v>
      </c>
      <c r="BJ29" s="398"/>
      <c r="BK29" s="399"/>
      <c r="BL29" s="397" t="s">
        <v>0</v>
      </c>
      <c r="BM29" s="398"/>
      <c r="BN29" s="399"/>
      <c r="BO29" s="397" t="s">
        <v>0</v>
      </c>
      <c r="BP29" s="398"/>
      <c r="BQ29" s="399"/>
      <c r="BR29" s="397" t="s">
        <v>0</v>
      </c>
      <c r="BS29" s="398"/>
      <c r="BT29" s="399"/>
      <c r="BU29" s="397" t="s">
        <v>0</v>
      </c>
      <c r="BV29" s="398"/>
      <c r="BW29" s="399"/>
      <c r="BX29" s="397" t="s">
        <v>0</v>
      </c>
      <c r="BY29" s="398"/>
      <c r="BZ29" s="399"/>
      <c r="CA29" s="397" t="s">
        <v>0</v>
      </c>
      <c r="CB29" s="398"/>
      <c r="CC29" s="399"/>
      <c r="CD29" s="397" t="s">
        <v>0</v>
      </c>
      <c r="CE29" s="398"/>
      <c r="CF29" s="399"/>
      <c r="CG29" s="397" t="s">
        <v>0</v>
      </c>
      <c r="CH29" s="398"/>
      <c r="CI29" s="399"/>
      <c r="CJ29" s="397" t="s">
        <v>0</v>
      </c>
      <c r="CK29" s="398"/>
      <c r="CL29" s="399"/>
      <c r="CM29" s="397" t="s">
        <v>0</v>
      </c>
      <c r="CN29" s="398"/>
      <c r="CO29" s="399"/>
      <c r="CP29" s="397" t="s">
        <v>0</v>
      </c>
      <c r="CQ29" s="398"/>
      <c r="CR29" s="399"/>
      <c r="CS29" s="397" t="s">
        <v>0</v>
      </c>
      <c r="CT29" s="398"/>
      <c r="CU29" s="399"/>
      <c r="CV29" s="397" t="s">
        <v>0</v>
      </c>
      <c r="CW29" s="398"/>
      <c r="CX29" s="399"/>
      <c r="CY29" s="397" t="s">
        <v>0</v>
      </c>
      <c r="CZ29" s="398"/>
      <c r="DA29" s="399"/>
      <c r="DB29" s="397" t="s">
        <v>0</v>
      </c>
      <c r="DC29" s="398"/>
      <c r="DD29" s="399"/>
      <c r="DE29" s="397" t="s">
        <v>0</v>
      </c>
      <c r="DF29" s="398"/>
      <c r="DG29" s="399"/>
      <c r="DH29" s="397" t="s">
        <v>0</v>
      </c>
      <c r="DI29" s="398"/>
      <c r="DJ29" s="399"/>
      <c r="DK29" s="397" t="s">
        <v>0</v>
      </c>
      <c r="DL29" s="398"/>
      <c r="DM29" s="399"/>
      <c r="DN29" s="397" t="s">
        <v>0</v>
      </c>
      <c r="DO29" s="398"/>
      <c r="DP29" s="399"/>
      <c r="DQ29" s="397" t="s">
        <v>0</v>
      </c>
      <c r="DR29" s="398"/>
      <c r="DS29" s="399"/>
      <c r="DT29" s="397" t="s">
        <v>0</v>
      </c>
      <c r="DU29" s="398"/>
      <c r="DV29" s="399"/>
      <c r="DW29" s="397" t="s">
        <v>0</v>
      </c>
      <c r="DX29" s="398"/>
      <c r="DY29" s="399"/>
      <c r="DZ29" s="397" t="s">
        <v>0</v>
      </c>
      <c r="EA29" s="398"/>
      <c r="EB29" s="399"/>
      <c r="EC29" s="397" t="s">
        <v>0</v>
      </c>
      <c r="ED29" s="398"/>
      <c r="EE29" s="399"/>
      <c r="EF29" s="397" t="s">
        <v>0</v>
      </c>
      <c r="EG29" s="398"/>
      <c r="EH29" s="399"/>
      <c r="EI29" s="397" t="s">
        <v>0</v>
      </c>
      <c r="EJ29" s="398"/>
      <c r="EK29" s="399"/>
      <c r="EL29" s="397" t="s">
        <v>0</v>
      </c>
      <c r="EM29" s="398"/>
      <c r="EN29" s="399"/>
      <c r="EO29" s="397" t="s">
        <v>0</v>
      </c>
      <c r="EP29" s="398"/>
      <c r="EQ29" s="399"/>
      <c r="ER29" s="397" t="s">
        <v>0</v>
      </c>
      <c r="ES29" s="398"/>
      <c r="ET29" s="399"/>
      <c r="EU29" s="397" t="s">
        <v>0</v>
      </c>
      <c r="EV29" s="398"/>
      <c r="EW29" s="399"/>
      <c r="EX29" s="397" t="s">
        <v>0</v>
      </c>
      <c r="EY29" s="398"/>
      <c r="EZ29" s="399"/>
      <c r="FA29" s="397" t="s">
        <v>0</v>
      </c>
      <c r="FB29" s="398"/>
      <c r="FC29" s="399"/>
      <c r="FD29" s="397" t="s">
        <v>0</v>
      </c>
      <c r="FE29" s="398"/>
      <c r="FF29" s="399"/>
      <c r="FG29" s="397" t="s">
        <v>0</v>
      </c>
      <c r="FH29" s="398"/>
      <c r="FI29" s="399"/>
      <c r="FJ29" s="397" t="s">
        <v>0</v>
      </c>
      <c r="FK29" s="398"/>
      <c r="FL29" s="399"/>
      <c r="FM29" s="397" t="s">
        <v>0</v>
      </c>
      <c r="FN29" s="398"/>
      <c r="FO29" s="399"/>
      <c r="FP29" s="397" t="s">
        <v>0</v>
      </c>
      <c r="FQ29" s="398"/>
      <c r="FR29" s="399"/>
      <c r="FS29" s="397" t="s">
        <v>0</v>
      </c>
      <c r="FT29" s="398"/>
      <c r="FU29" s="399"/>
      <c r="FV29" s="397" t="s">
        <v>0</v>
      </c>
      <c r="FW29" s="398"/>
      <c r="FX29" s="399"/>
      <c r="FY29" s="397" t="s">
        <v>0</v>
      </c>
      <c r="FZ29" s="398"/>
      <c r="GA29" s="399"/>
      <c r="GB29" s="397" t="s">
        <v>0</v>
      </c>
      <c r="GC29" s="398"/>
      <c r="GD29" s="399"/>
      <c r="GE29" s="397" t="s">
        <v>0</v>
      </c>
      <c r="GF29" s="398"/>
      <c r="GG29" s="399"/>
      <c r="GH29" s="397" t="s">
        <v>0</v>
      </c>
      <c r="GI29" s="398"/>
      <c r="GJ29" s="399"/>
      <c r="GK29" s="397" t="s">
        <v>0</v>
      </c>
      <c r="GL29" s="398"/>
      <c r="GM29" s="399"/>
      <c r="GN29" s="397" t="s">
        <v>0</v>
      </c>
      <c r="GO29" s="398"/>
      <c r="GP29" s="399"/>
      <c r="GQ29" s="397" t="s">
        <v>0</v>
      </c>
      <c r="GR29" s="398"/>
      <c r="GS29" s="399"/>
      <c r="GT29" s="397" t="s">
        <v>0</v>
      </c>
      <c r="GU29" s="398"/>
      <c r="GV29" s="399"/>
      <c r="GW29" s="397" t="s">
        <v>0</v>
      </c>
      <c r="GX29" s="398"/>
      <c r="GY29" s="399"/>
      <c r="GZ29" s="397" t="s">
        <v>0</v>
      </c>
      <c r="HA29" s="398"/>
      <c r="HB29" s="399"/>
      <c r="HC29" s="397" t="s">
        <v>0</v>
      </c>
      <c r="HD29" s="398"/>
      <c r="HE29" s="399"/>
      <c r="HF29" s="397" t="s">
        <v>0</v>
      </c>
      <c r="HG29" s="398"/>
      <c r="HH29" s="399"/>
      <c r="HI29" s="397" t="s">
        <v>0</v>
      </c>
      <c r="HJ29" s="398"/>
      <c r="HK29" s="399"/>
      <c r="HL29" s="397" t="s">
        <v>0</v>
      </c>
      <c r="HM29" s="398"/>
      <c r="HN29" s="399"/>
      <c r="HO29" s="397" t="s">
        <v>0</v>
      </c>
      <c r="HP29" s="398"/>
      <c r="HQ29" s="399"/>
      <c r="HR29" s="397" t="s">
        <v>0</v>
      </c>
      <c r="HS29" s="398"/>
      <c r="HT29" s="399"/>
      <c r="HU29" s="397" t="s">
        <v>0</v>
      </c>
      <c r="HV29" s="398"/>
      <c r="HW29" s="399"/>
      <c r="HX29" s="397" t="s">
        <v>0</v>
      </c>
      <c r="HY29" s="398"/>
      <c r="HZ29" s="399"/>
      <c r="IA29" s="397" t="s">
        <v>0</v>
      </c>
      <c r="IB29" s="398"/>
      <c r="IC29" s="399"/>
      <c r="ID29" s="397" t="s">
        <v>0</v>
      </c>
      <c r="IE29" s="398"/>
      <c r="IF29" s="399"/>
      <c r="IG29" s="397" t="s">
        <v>0</v>
      </c>
      <c r="IH29" s="398"/>
      <c r="II29" s="399"/>
      <c r="IJ29" s="397" t="s">
        <v>0</v>
      </c>
      <c r="IK29" s="398"/>
      <c r="IL29" s="399"/>
      <c r="IM29" s="397" t="s">
        <v>0</v>
      </c>
      <c r="IN29" s="398"/>
      <c r="IO29" s="399"/>
      <c r="IP29" s="397" t="s">
        <v>0</v>
      </c>
      <c r="IQ29" s="398"/>
      <c r="IR29" s="399"/>
      <c r="IS29" s="25"/>
      <c r="IT29" s="26"/>
      <c r="IU29" s="27"/>
    </row>
    <row r="30" spans="1:255" s="504" customFormat="1" ht="15" customHeight="1">
      <c r="A30" s="483"/>
      <c r="B30" s="484"/>
      <c r="C30" s="485"/>
      <c r="D30" s="483"/>
      <c r="E30" s="484"/>
      <c r="F30" s="485"/>
      <c r="G30" s="486"/>
      <c r="H30" s="487"/>
      <c r="I30" s="488"/>
      <c r="J30" s="486"/>
      <c r="K30" s="487"/>
      <c r="L30" s="488"/>
      <c r="M30" s="486"/>
      <c r="N30" s="487"/>
      <c r="O30" s="488"/>
      <c r="P30" s="486"/>
      <c r="Q30" s="487"/>
      <c r="R30" s="488"/>
      <c r="S30" s="489"/>
      <c r="T30" s="490"/>
      <c r="U30" s="491"/>
      <c r="V30" s="489"/>
      <c r="W30" s="490"/>
      <c r="X30" s="491"/>
      <c r="Y30" s="489"/>
      <c r="Z30" s="490"/>
      <c r="AA30" s="491"/>
      <c r="AB30" s="486"/>
      <c r="AC30" s="487"/>
      <c r="AD30" s="488"/>
      <c r="AE30" s="492"/>
      <c r="AF30" s="493"/>
      <c r="AG30" s="494"/>
      <c r="AH30" s="489"/>
      <c r="AI30" s="490"/>
      <c r="AJ30" s="491"/>
      <c r="AK30" s="492"/>
      <c r="AL30" s="493"/>
      <c r="AM30" s="494"/>
      <c r="AN30" s="492"/>
      <c r="AO30" s="493"/>
      <c r="AP30" s="494"/>
      <c r="AQ30" s="492"/>
      <c r="AR30" s="493"/>
      <c r="AS30" s="494"/>
      <c r="AT30" s="492"/>
      <c r="AU30" s="493"/>
      <c r="AV30" s="494"/>
      <c r="AW30" s="492"/>
      <c r="AX30" s="493"/>
      <c r="AY30" s="494"/>
      <c r="AZ30" s="492"/>
      <c r="BA30" s="493"/>
      <c r="BB30" s="494"/>
      <c r="BC30" s="492"/>
      <c r="BD30" s="493"/>
      <c r="BE30" s="494"/>
      <c r="BF30" s="492"/>
      <c r="BG30" s="493"/>
      <c r="BH30" s="494"/>
      <c r="BI30" s="495"/>
      <c r="BJ30" s="496"/>
      <c r="BK30" s="497"/>
      <c r="BL30" s="492"/>
      <c r="BM30" s="493"/>
      <c r="BN30" s="494"/>
      <c r="BO30" s="483"/>
      <c r="BP30" s="484"/>
      <c r="BQ30" s="485"/>
      <c r="BR30" s="492"/>
      <c r="BS30" s="493"/>
      <c r="BT30" s="494"/>
      <c r="BU30" s="492"/>
      <c r="BV30" s="493"/>
      <c r="BW30" s="494"/>
      <c r="BX30" s="498"/>
      <c r="BY30" s="499"/>
      <c r="BZ30" s="500"/>
      <c r="CA30" s="498"/>
      <c r="CB30" s="499"/>
      <c r="CC30" s="500"/>
      <c r="CD30" s="501"/>
      <c r="CE30" s="502"/>
      <c r="CF30" s="503"/>
      <c r="CG30" s="498"/>
      <c r="CH30" s="499"/>
      <c r="CI30" s="500"/>
      <c r="CJ30" s="498"/>
      <c r="CK30" s="499"/>
      <c r="CL30" s="500"/>
      <c r="CM30" s="492"/>
      <c r="CN30" s="493"/>
      <c r="CO30" s="494"/>
      <c r="CP30" s="492"/>
      <c r="CQ30" s="493"/>
      <c r="CR30" s="494"/>
      <c r="CS30" s="492" t="s">
        <v>110</v>
      </c>
      <c r="CT30" s="493"/>
      <c r="CU30" s="494"/>
      <c r="CV30" s="492"/>
      <c r="CW30" s="493"/>
      <c r="CX30" s="494"/>
      <c r="CY30" s="492"/>
      <c r="CZ30" s="493"/>
      <c r="DA30" s="494"/>
      <c r="DB30" s="492"/>
      <c r="DC30" s="493"/>
      <c r="DD30" s="494"/>
      <c r="DE30" s="495"/>
      <c r="DF30" s="496"/>
      <c r="DG30" s="497"/>
      <c r="DH30" s="486"/>
      <c r="DI30" s="487"/>
      <c r="DJ30" s="488"/>
      <c r="DK30" s="486"/>
      <c r="DL30" s="487"/>
      <c r="DM30" s="488"/>
      <c r="DN30" s="486"/>
      <c r="DO30" s="487"/>
      <c r="DP30" s="488"/>
      <c r="DQ30" s="486"/>
      <c r="DR30" s="487"/>
      <c r="DS30" s="488"/>
      <c r="DT30" s="486"/>
      <c r="DU30" s="487"/>
      <c r="DV30" s="488"/>
      <c r="DW30" s="486"/>
      <c r="DX30" s="487"/>
      <c r="DY30" s="488"/>
      <c r="DZ30" s="486"/>
      <c r="EA30" s="487"/>
      <c r="EB30" s="488"/>
      <c r="EC30" s="486"/>
      <c r="ED30" s="487"/>
      <c r="EE30" s="488"/>
      <c r="EF30" s="486"/>
      <c r="EG30" s="487"/>
      <c r="EH30" s="488"/>
      <c r="EI30" s="486"/>
      <c r="EJ30" s="487"/>
      <c r="EK30" s="488"/>
      <c r="EL30" s="486"/>
      <c r="EM30" s="487"/>
      <c r="EN30" s="488"/>
      <c r="EO30" s="486"/>
      <c r="EP30" s="487"/>
      <c r="EQ30" s="488"/>
      <c r="ER30" s="486"/>
      <c r="ES30" s="487"/>
      <c r="ET30" s="488"/>
      <c r="EU30" s="486"/>
      <c r="EV30" s="487"/>
      <c r="EW30" s="488"/>
      <c r="EX30" s="486"/>
      <c r="EY30" s="487"/>
      <c r="EZ30" s="488"/>
      <c r="FA30" s="486"/>
      <c r="FB30" s="487"/>
      <c r="FC30" s="488"/>
      <c r="FD30" s="486"/>
      <c r="FE30" s="487"/>
      <c r="FF30" s="488"/>
      <c r="FG30" s="486"/>
      <c r="FH30" s="487"/>
      <c r="FI30" s="488"/>
      <c r="FJ30" s="486"/>
      <c r="FK30" s="487"/>
      <c r="FL30" s="488"/>
      <c r="FM30" s="486"/>
      <c r="FN30" s="487"/>
      <c r="FO30" s="488"/>
      <c r="FP30" s="486"/>
      <c r="FQ30" s="487"/>
      <c r="FR30" s="488"/>
      <c r="FS30" s="486"/>
      <c r="FT30" s="487"/>
      <c r="FU30" s="488"/>
      <c r="FV30" s="486"/>
      <c r="FW30" s="487"/>
      <c r="FX30" s="488"/>
      <c r="FY30" s="486"/>
      <c r="FZ30" s="487"/>
      <c r="GA30" s="488"/>
      <c r="GB30" s="486"/>
      <c r="GC30" s="487"/>
      <c r="GD30" s="488"/>
      <c r="GE30" s="486"/>
      <c r="GF30" s="487"/>
      <c r="GG30" s="488"/>
      <c r="GH30" s="486"/>
      <c r="GI30" s="487"/>
      <c r="GJ30" s="488"/>
      <c r="GK30" s="486"/>
      <c r="GL30" s="487"/>
      <c r="GM30" s="488"/>
      <c r="GN30" s="486"/>
      <c r="GO30" s="487"/>
      <c r="GP30" s="488"/>
      <c r="GQ30" s="486"/>
      <c r="GR30" s="487"/>
      <c r="GS30" s="488"/>
      <c r="GT30" s="486"/>
      <c r="GU30" s="487"/>
      <c r="GV30" s="488"/>
      <c r="GW30" s="486"/>
      <c r="GX30" s="487"/>
      <c r="GY30" s="488"/>
      <c r="GZ30" s="489"/>
      <c r="HA30" s="490"/>
      <c r="HB30" s="491"/>
      <c r="HC30" s="489"/>
      <c r="HD30" s="490"/>
      <c r="HE30" s="491"/>
      <c r="HF30" s="489"/>
      <c r="HG30" s="490"/>
      <c r="HH30" s="491"/>
      <c r="HI30" s="489"/>
      <c r="HJ30" s="490"/>
      <c r="HK30" s="491"/>
      <c r="HL30" s="489"/>
      <c r="HM30" s="490"/>
      <c r="HN30" s="491"/>
      <c r="HO30" s="489"/>
      <c r="HP30" s="490"/>
      <c r="HQ30" s="491"/>
      <c r="HR30" s="489"/>
      <c r="HS30" s="490"/>
      <c r="HT30" s="491"/>
      <c r="HU30" s="489"/>
      <c r="HV30" s="490"/>
      <c r="HW30" s="491"/>
      <c r="HX30" s="489"/>
      <c r="HY30" s="490"/>
      <c r="HZ30" s="491"/>
      <c r="IA30" s="489"/>
      <c r="IB30" s="490"/>
      <c r="IC30" s="491"/>
      <c r="ID30" s="489"/>
      <c r="IE30" s="490"/>
      <c r="IF30" s="491"/>
      <c r="IG30" s="489"/>
      <c r="IH30" s="490"/>
      <c r="II30" s="491"/>
      <c r="IJ30" s="489"/>
      <c r="IK30" s="490"/>
      <c r="IL30" s="491"/>
      <c r="IM30" s="489"/>
      <c r="IN30" s="490"/>
      <c r="IO30" s="491"/>
      <c r="IP30" s="489"/>
      <c r="IQ30" s="490"/>
      <c r="IR30" s="491"/>
      <c r="IS30" s="489"/>
      <c r="IT30" s="490"/>
      <c r="IU30" s="491"/>
    </row>
    <row r="31" spans="1:255" s="504" customFormat="1" ht="15" customHeight="1">
      <c r="A31" s="492"/>
      <c r="B31" s="493"/>
      <c r="C31" s="494"/>
      <c r="D31" s="492"/>
      <c r="E31" s="493"/>
      <c r="F31" s="494"/>
      <c r="G31" s="492"/>
      <c r="H31" s="493"/>
      <c r="I31" s="494"/>
      <c r="J31" s="492"/>
      <c r="K31" s="493"/>
      <c r="L31" s="494"/>
      <c r="M31" s="492"/>
      <c r="N31" s="493"/>
      <c r="O31" s="494"/>
      <c r="P31" s="492"/>
      <c r="Q31" s="493"/>
      <c r="R31" s="494"/>
      <c r="S31" s="492"/>
      <c r="T31" s="493"/>
      <c r="U31" s="494"/>
      <c r="V31" s="492"/>
      <c r="W31" s="493"/>
      <c r="X31" s="494"/>
      <c r="AB31" s="492"/>
      <c r="AC31" s="493"/>
      <c r="AD31" s="494"/>
      <c r="AE31" s="505"/>
      <c r="AF31" s="506"/>
      <c r="AG31" s="507"/>
      <c r="AH31" s="492"/>
      <c r="AI31" s="493"/>
      <c r="AJ31" s="494"/>
      <c r="AK31" s="505"/>
      <c r="AL31" s="506"/>
      <c r="AM31" s="507"/>
      <c r="AN31" s="492"/>
      <c r="AO31" s="493"/>
      <c r="AP31" s="494"/>
      <c r="AQ31" s="492"/>
      <c r="AR31" s="493"/>
      <c r="AS31" s="494"/>
      <c r="AT31" s="492"/>
      <c r="AU31" s="493"/>
      <c r="AV31" s="494"/>
      <c r="AW31" s="492"/>
      <c r="AX31" s="493"/>
      <c r="AY31" s="494"/>
      <c r="AZ31" s="492"/>
      <c r="BA31" s="493"/>
      <c r="BB31" s="494"/>
      <c r="BC31" s="492"/>
      <c r="BD31" s="493"/>
      <c r="BE31" s="494"/>
      <c r="BF31" s="492"/>
      <c r="BG31" s="493"/>
      <c r="BH31" s="494"/>
      <c r="BI31" s="501"/>
      <c r="BJ31" s="502"/>
      <c r="BK31" s="503"/>
      <c r="BL31" s="492"/>
      <c r="BM31" s="493"/>
      <c r="BN31" s="494"/>
      <c r="BO31" s="492"/>
      <c r="BP31" s="493"/>
      <c r="BQ31" s="494"/>
      <c r="BR31" s="492"/>
      <c r="BS31" s="493"/>
      <c r="BT31" s="494"/>
      <c r="BU31" s="492"/>
      <c r="BV31" s="493"/>
      <c r="BW31" s="494"/>
      <c r="BX31" s="501"/>
      <c r="BY31" s="502"/>
      <c r="BZ31" s="503"/>
      <c r="CA31" s="501"/>
      <c r="CB31" s="502"/>
      <c r="CC31" s="503"/>
      <c r="CD31" s="501"/>
      <c r="CE31" s="502"/>
      <c r="CF31" s="503"/>
      <c r="CG31" s="501"/>
      <c r="CH31" s="502"/>
      <c r="CI31" s="503"/>
      <c r="CJ31" s="501"/>
      <c r="CK31" s="502"/>
      <c r="CL31" s="503"/>
      <c r="CM31" s="492"/>
      <c r="CN31" s="493"/>
      <c r="CO31" s="494"/>
      <c r="CP31" s="492"/>
      <c r="CQ31" s="493"/>
      <c r="CR31" s="494"/>
      <c r="CS31" s="492"/>
      <c r="CT31" s="493"/>
      <c r="CU31" s="494"/>
      <c r="CV31" s="492"/>
      <c r="CW31" s="493"/>
      <c r="CX31" s="494"/>
      <c r="CY31" s="492"/>
      <c r="CZ31" s="493"/>
      <c r="DA31" s="494"/>
      <c r="DB31" s="492"/>
      <c r="DC31" s="493"/>
      <c r="DD31" s="494"/>
      <c r="DE31" s="492"/>
      <c r="DF31" s="493"/>
      <c r="DG31" s="494"/>
      <c r="DH31" s="492"/>
      <c r="DI31" s="493"/>
      <c r="DJ31" s="494"/>
      <c r="DK31" s="492"/>
      <c r="DL31" s="493"/>
      <c r="DM31" s="494"/>
      <c r="DN31" s="492"/>
      <c r="DO31" s="493"/>
      <c r="DP31" s="494"/>
      <c r="DQ31" s="492"/>
      <c r="DR31" s="493"/>
      <c r="DS31" s="494"/>
      <c r="DT31" s="492"/>
      <c r="DU31" s="493"/>
      <c r="DV31" s="494"/>
      <c r="DW31" s="492"/>
      <c r="DX31" s="493"/>
      <c r="DY31" s="494"/>
      <c r="DZ31" s="492"/>
      <c r="EA31" s="493"/>
      <c r="EB31" s="494"/>
      <c r="EC31" s="492"/>
      <c r="ED31" s="493"/>
      <c r="EE31" s="494"/>
      <c r="EF31" s="492"/>
      <c r="EG31" s="493"/>
      <c r="EH31" s="494"/>
      <c r="EI31" s="492"/>
      <c r="EJ31" s="493"/>
      <c r="EK31" s="494"/>
      <c r="EL31" s="492"/>
      <c r="EM31" s="493"/>
      <c r="EN31" s="494"/>
      <c r="EO31" s="492"/>
      <c r="EP31" s="493"/>
      <c r="EQ31" s="494"/>
      <c r="ER31" s="492"/>
      <c r="ES31" s="493"/>
      <c r="ET31" s="494"/>
      <c r="EU31" s="492"/>
      <c r="EV31" s="493"/>
      <c r="EW31" s="494"/>
      <c r="EX31" s="492"/>
      <c r="EY31" s="493"/>
      <c r="EZ31" s="494"/>
      <c r="FA31" s="492"/>
      <c r="FB31" s="493"/>
      <c r="FC31" s="494"/>
      <c r="FD31" s="492"/>
      <c r="FE31" s="493"/>
      <c r="FF31" s="494"/>
      <c r="FG31" s="492"/>
      <c r="FH31" s="493"/>
      <c r="FI31" s="494"/>
      <c r="FJ31" s="492"/>
      <c r="FK31" s="493"/>
      <c r="FL31" s="494"/>
      <c r="FM31" s="492"/>
      <c r="FN31" s="493"/>
      <c r="FO31" s="494"/>
      <c r="FP31" s="492"/>
      <c r="FQ31" s="493"/>
      <c r="FR31" s="494"/>
      <c r="FS31" s="492"/>
      <c r="FT31" s="493"/>
      <c r="FU31" s="494"/>
      <c r="FV31" s="492"/>
      <c r="FW31" s="493"/>
      <c r="FX31" s="494"/>
      <c r="FY31" s="492"/>
      <c r="FZ31" s="493"/>
      <c r="GA31" s="494"/>
      <c r="GB31" s="492"/>
      <c r="GC31" s="493"/>
      <c r="GD31" s="494"/>
      <c r="GE31" s="492"/>
      <c r="GF31" s="493"/>
      <c r="GG31" s="494"/>
      <c r="GH31" s="492"/>
      <c r="GI31" s="493"/>
      <c r="GJ31" s="494"/>
      <c r="GK31" s="492"/>
      <c r="GL31" s="493"/>
      <c r="GM31" s="494"/>
      <c r="GN31" s="492"/>
      <c r="GO31" s="493"/>
      <c r="GP31" s="494"/>
      <c r="GQ31" s="492"/>
      <c r="GR31" s="493"/>
      <c r="GS31" s="494"/>
      <c r="GT31" s="492"/>
      <c r="GU31" s="493"/>
      <c r="GV31" s="494"/>
      <c r="GW31" s="492"/>
      <c r="GX31" s="493"/>
      <c r="GY31" s="494"/>
      <c r="GZ31" s="505"/>
      <c r="HA31" s="506"/>
      <c r="HB31" s="507"/>
      <c r="HC31" s="505"/>
      <c r="HD31" s="506"/>
      <c r="HE31" s="507"/>
      <c r="HF31" s="505"/>
      <c r="HG31" s="506"/>
      <c r="HH31" s="507"/>
      <c r="HI31" s="505"/>
      <c r="HJ31" s="506"/>
      <c r="HK31" s="507"/>
      <c r="HL31" s="505"/>
      <c r="HM31" s="506"/>
      <c r="HN31" s="507"/>
      <c r="HO31" s="505"/>
      <c r="HP31" s="506"/>
      <c r="HQ31" s="507"/>
      <c r="HR31" s="505"/>
      <c r="HS31" s="506"/>
      <c r="HT31" s="507"/>
      <c r="HU31" s="505"/>
      <c r="HV31" s="506"/>
      <c r="HW31" s="507"/>
      <c r="HX31" s="505"/>
      <c r="HY31" s="506"/>
      <c r="HZ31" s="507"/>
      <c r="IA31" s="505"/>
      <c r="IB31" s="506"/>
      <c r="IC31" s="507"/>
      <c r="ID31" s="505"/>
      <c r="IE31" s="506"/>
      <c r="IF31" s="507"/>
      <c r="IG31" s="505"/>
      <c r="IH31" s="506"/>
      <c r="II31" s="507"/>
      <c r="IJ31" s="505"/>
      <c r="IK31" s="506"/>
      <c r="IL31" s="507"/>
      <c r="IM31" s="505"/>
      <c r="IN31" s="506"/>
      <c r="IO31" s="507"/>
      <c r="IP31" s="505"/>
      <c r="IQ31" s="506"/>
      <c r="IR31" s="507"/>
      <c r="IS31" s="505"/>
      <c r="IT31" s="506"/>
      <c r="IU31" s="507"/>
    </row>
    <row r="32" spans="1:255" s="504" customFormat="1" ht="15" customHeight="1">
      <c r="A32" s="492"/>
      <c r="B32" s="493"/>
      <c r="C32" s="494"/>
      <c r="D32" s="492"/>
      <c r="E32" s="493"/>
      <c r="F32" s="494"/>
      <c r="G32" s="492"/>
      <c r="H32" s="493"/>
      <c r="I32" s="494"/>
      <c r="J32" s="492"/>
      <c r="K32" s="493"/>
      <c r="L32" s="494"/>
      <c r="M32" s="492"/>
      <c r="N32" s="493"/>
      <c r="O32" s="494"/>
      <c r="P32" s="492"/>
      <c r="Q32" s="493"/>
      <c r="R32" s="494"/>
      <c r="V32" s="492"/>
      <c r="W32" s="493"/>
      <c r="X32" s="494"/>
      <c r="Y32" s="492"/>
      <c r="Z32" s="493"/>
      <c r="AA32" s="494"/>
      <c r="AB32" s="505"/>
      <c r="AC32" s="506"/>
      <c r="AD32" s="507"/>
      <c r="AE32" s="505"/>
      <c r="AF32" s="506"/>
      <c r="AG32" s="507"/>
      <c r="AH32" s="505"/>
      <c r="AI32" s="506"/>
      <c r="AK32" s="492"/>
      <c r="AL32" s="493"/>
      <c r="AM32" s="494"/>
      <c r="AN32" s="492"/>
      <c r="AO32" s="493"/>
      <c r="AP32" s="494"/>
      <c r="AQ32" s="492"/>
      <c r="AR32" s="493"/>
      <c r="AS32" s="494"/>
      <c r="AT32" s="492"/>
      <c r="AU32" s="493"/>
      <c r="AV32" s="494"/>
      <c r="AW32" s="492"/>
      <c r="AX32" s="493"/>
      <c r="AY32" s="494"/>
      <c r="AZ32" s="492"/>
      <c r="BA32" s="493"/>
      <c r="BB32" s="494"/>
      <c r="BC32" s="492"/>
      <c r="BD32" s="493"/>
      <c r="BE32" s="494"/>
      <c r="BF32" s="492"/>
      <c r="BG32" s="493"/>
      <c r="BH32" s="494"/>
      <c r="BI32" s="501"/>
      <c r="BJ32" s="502"/>
      <c r="BK32" s="503"/>
      <c r="BL32" s="501"/>
      <c r="BM32" s="502"/>
      <c r="BN32" s="503"/>
      <c r="BO32" s="501"/>
      <c r="BP32" s="502"/>
      <c r="BQ32" s="503"/>
      <c r="BR32" s="501"/>
      <c r="BS32" s="502"/>
      <c r="BT32" s="503"/>
      <c r="BU32" s="501"/>
      <c r="BV32" s="502"/>
      <c r="BW32" s="503"/>
      <c r="BX32" s="501"/>
      <c r="BY32" s="502"/>
      <c r="BZ32" s="503"/>
      <c r="CA32" s="501"/>
      <c r="CB32" s="502"/>
      <c r="CC32" s="503"/>
      <c r="CD32" s="501"/>
      <c r="CE32" s="502"/>
      <c r="CF32" s="503"/>
      <c r="CG32" s="501"/>
      <c r="CH32" s="502"/>
      <c r="CI32" s="503"/>
      <c r="CJ32" s="501"/>
      <c r="CK32" s="502"/>
      <c r="CL32" s="503"/>
      <c r="CM32" s="492"/>
      <c r="CN32" s="493"/>
      <c r="CO32" s="494"/>
      <c r="CP32" s="492"/>
      <c r="CQ32" s="493"/>
      <c r="CR32" s="494"/>
      <c r="CS32" s="492"/>
      <c r="CT32" s="493"/>
      <c r="CU32" s="494"/>
      <c r="CV32" s="492"/>
      <c r="CW32" s="493"/>
      <c r="CX32" s="494"/>
      <c r="CY32" s="492"/>
      <c r="CZ32" s="493"/>
      <c r="DA32" s="494"/>
      <c r="DB32" s="492"/>
      <c r="DC32" s="493"/>
      <c r="DD32" s="494"/>
      <c r="DE32" s="492"/>
      <c r="DF32" s="493"/>
      <c r="DG32" s="494"/>
      <c r="DH32" s="492"/>
      <c r="DI32" s="493"/>
      <c r="DJ32" s="494"/>
      <c r="DK32" s="492"/>
      <c r="DL32" s="493"/>
      <c r="DM32" s="494"/>
      <c r="DN32" s="492"/>
      <c r="DO32" s="493"/>
      <c r="DP32" s="494"/>
      <c r="DQ32" s="492"/>
      <c r="DR32" s="493"/>
      <c r="DS32" s="494"/>
      <c r="DT32" s="492"/>
      <c r="DU32" s="493"/>
      <c r="DV32" s="494"/>
      <c r="DW32" s="492"/>
      <c r="DX32" s="493"/>
      <c r="DY32" s="494"/>
      <c r="DZ32" s="492"/>
      <c r="EA32" s="493"/>
      <c r="EB32" s="494"/>
      <c r="EC32" s="492"/>
      <c r="ED32" s="493"/>
      <c r="EE32" s="494"/>
      <c r="EF32" s="492"/>
      <c r="EG32" s="493"/>
      <c r="EH32" s="494"/>
      <c r="EI32" s="492"/>
      <c r="EJ32" s="493"/>
      <c r="EK32" s="494"/>
      <c r="EL32" s="492"/>
      <c r="EM32" s="493"/>
      <c r="EN32" s="494"/>
      <c r="EO32" s="492"/>
      <c r="EP32" s="493"/>
      <c r="EQ32" s="494"/>
      <c r="ER32" s="492"/>
      <c r="ES32" s="493"/>
      <c r="ET32" s="494"/>
      <c r="EU32" s="492"/>
      <c r="EV32" s="493"/>
      <c r="EW32" s="494"/>
      <c r="EX32" s="492"/>
      <c r="EY32" s="493"/>
      <c r="EZ32" s="494"/>
      <c r="FA32" s="492"/>
      <c r="FB32" s="493"/>
      <c r="FC32" s="494"/>
      <c r="FD32" s="492"/>
      <c r="FE32" s="493"/>
      <c r="FF32" s="494"/>
      <c r="FG32" s="492"/>
      <c r="FH32" s="493"/>
      <c r="FI32" s="494"/>
      <c r="FJ32" s="492"/>
      <c r="FK32" s="493"/>
      <c r="FL32" s="494"/>
      <c r="FM32" s="492"/>
      <c r="FN32" s="493"/>
      <c r="FO32" s="494"/>
      <c r="FP32" s="492"/>
      <c r="FQ32" s="493"/>
      <c r="FR32" s="494"/>
      <c r="FS32" s="492"/>
      <c r="FT32" s="493"/>
      <c r="FU32" s="494"/>
      <c r="FV32" s="492"/>
      <c r="FW32" s="493"/>
      <c r="FX32" s="494"/>
      <c r="FY32" s="492"/>
      <c r="FZ32" s="493"/>
      <c r="GA32" s="494"/>
      <c r="GB32" s="492"/>
      <c r="GC32" s="493"/>
      <c r="GD32" s="494"/>
      <c r="GE32" s="492"/>
      <c r="GF32" s="493"/>
      <c r="GG32" s="494"/>
      <c r="GH32" s="492"/>
      <c r="GI32" s="493"/>
      <c r="GJ32" s="494"/>
      <c r="GK32" s="492"/>
      <c r="GL32" s="493"/>
      <c r="GM32" s="494"/>
      <c r="GN32" s="492"/>
      <c r="GO32" s="493"/>
      <c r="GP32" s="494"/>
      <c r="GQ32" s="492"/>
      <c r="GR32" s="493"/>
      <c r="GS32" s="494"/>
      <c r="GT32" s="492"/>
      <c r="GU32" s="493"/>
      <c r="GV32" s="494"/>
      <c r="GW32" s="492"/>
      <c r="GX32" s="493"/>
      <c r="GY32" s="494"/>
      <c r="GZ32" s="505"/>
      <c r="HA32" s="506"/>
      <c r="HB32" s="507"/>
      <c r="HC32" s="505"/>
      <c r="HD32" s="506"/>
      <c r="HE32" s="507"/>
      <c r="HF32" s="505"/>
      <c r="HG32" s="506"/>
      <c r="HH32" s="507"/>
      <c r="HI32" s="505"/>
      <c r="HJ32" s="506"/>
      <c r="HK32" s="507"/>
      <c r="HL32" s="505"/>
      <c r="HM32" s="506"/>
      <c r="HN32" s="507"/>
      <c r="HO32" s="505"/>
      <c r="HP32" s="506"/>
      <c r="HQ32" s="507"/>
      <c r="HR32" s="505"/>
      <c r="HS32" s="506"/>
      <c r="HT32" s="507"/>
      <c r="HU32" s="505"/>
      <c r="HV32" s="506"/>
      <c r="HW32" s="507"/>
      <c r="HX32" s="505"/>
      <c r="HY32" s="506"/>
      <c r="HZ32" s="507"/>
      <c r="IA32" s="505"/>
      <c r="IB32" s="506"/>
      <c r="IC32" s="507"/>
      <c r="ID32" s="505"/>
      <c r="IE32" s="506"/>
      <c r="IF32" s="507"/>
      <c r="IG32" s="505"/>
      <c r="IH32" s="506"/>
      <c r="II32" s="507"/>
      <c r="IJ32" s="505"/>
      <c r="IK32" s="506"/>
      <c r="IL32" s="507"/>
      <c r="IM32" s="505"/>
      <c r="IN32" s="506"/>
      <c r="IO32" s="507"/>
      <c r="IP32" s="505"/>
      <c r="IQ32" s="506"/>
      <c r="IR32" s="507"/>
      <c r="IS32" s="505"/>
      <c r="IT32" s="506"/>
      <c r="IU32" s="507"/>
    </row>
    <row r="33" spans="1:255" s="504" customFormat="1" ht="15" customHeight="1">
      <c r="A33" s="492"/>
      <c r="B33" s="493"/>
      <c r="C33" s="494"/>
      <c r="D33" s="492"/>
      <c r="E33" s="493"/>
      <c r="F33" s="494"/>
      <c r="G33" s="492"/>
      <c r="H33" s="493"/>
      <c r="I33" s="494"/>
      <c r="J33" s="492"/>
      <c r="K33" s="493"/>
      <c r="L33" s="494"/>
      <c r="M33" s="492"/>
      <c r="N33" s="493"/>
      <c r="O33" s="494"/>
      <c r="P33" s="492"/>
      <c r="Q33" s="493"/>
      <c r="R33" s="494"/>
      <c r="S33" s="492"/>
      <c r="T33" s="493"/>
      <c r="U33" s="494"/>
      <c r="V33" s="492"/>
      <c r="W33" s="493"/>
      <c r="X33" s="494"/>
      <c r="Y33" s="492"/>
      <c r="Z33" s="493"/>
      <c r="AA33" s="494"/>
      <c r="AB33" s="505"/>
      <c r="AC33" s="506"/>
      <c r="AD33" s="507"/>
      <c r="AE33" s="505"/>
      <c r="AF33" s="506"/>
      <c r="AG33" s="507"/>
      <c r="AH33" s="505"/>
      <c r="AI33" s="506"/>
      <c r="AK33" s="492"/>
      <c r="AL33" s="493"/>
      <c r="AM33" s="494"/>
      <c r="AN33" s="492"/>
      <c r="AO33" s="493"/>
      <c r="AP33" s="494"/>
      <c r="AQ33" s="492"/>
      <c r="AR33" s="493"/>
      <c r="AS33" s="494"/>
      <c r="AT33" s="492"/>
      <c r="AU33" s="493"/>
      <c r="AV33" s="494"/>
      <c r="AW33" s="492"/>
      <c r="AX33" s="493"/>
      <c r="AY33" s="494"/>
      <c r="AZ33" s="492"/>
      <c r="BA33" s="493"/>
      <c r="BB33" s="494"/>
      <c r="BC33" s="492"/>
      <c r="BD33" s="493"/>
      <c r="BE33" s="494"/>
      <c r="BF33" s="492"/>
      <c r="BG33" s="493"/>
      <c r="BH33" s="494"/>
      <c r="BI33" s="501"/>
      <c r="BJ33" s="502"/>
      <c r="BK33" s="503"/>
      <c r="BL33" s="501"/>
      <c r="BM33" s="502"/>
      <c r="BN33" s="503"/>
      <c r="BO33" s="501"/>
      <c r="BP33" s="502"/>
      <c r="BQ33" s="503"/>
      <c r="BR33" s="501"/>
      <c r="BS33" s="502"/>
      <c r="BT33" s="503"/>
      <c r="BU33" s="501"/>
      <c r="BV33" s="502"/>
      <c r="BW33" s="503"/>
      <c r="BX33" s="501"/>
      <c r="BY33" s="502"/>
      <c r="BZ33" s="503"/>
      <c r="CA33" s="501"/>
      <c r="CB33" s="502"/>
      <c r="CC33" s="503"/>
      <c r="CD33" s="501"/>
      <c r="CE33" s="502"/>
      <c r="CF33" s="503"/>
      <c r="CG33" s="501"/>
      <c r="CH33" s="502"/>
      <c r="CI33" s="503"/>
      <c r="CJ33" s="501"/>
      <c r="CK33" s="502"/>
      <c r="CL33" s="503"/>
      <c r="CM33" s="492"/>
      <c r="CN33" s="493"/>
      <c r="CO33" s="494"/>
      <c r="CP33" s="492"/>
      <c r="CQ33" s="493"/>
      <c r="CR33" s="494"/>
      <c r="CS33" s="492"/>
      <c r="CT33" s="493"/>
      <c r="CU33" s="494"/>
      <c r="CV33" s="492"/>
      <c r="CW33" s="493"/>
      <c r="CX33" s="494"/>
      <c r="CY33" s="492"/>
      <c r="CZ33" s="493"/>
      <c r="DA33" s="494"/>
      <c r="DB33" s="492"/>
      <c r="DC33" s="493"/>
      <c r="DD33" s="494"/>
      <c r="DE33" s="492"/>
      <c r="DF33" s="493"/>
      <c r="DG33" s="494"/>
      <c r="DH33" s="492"/>
      <c r="DI33" s="493"/>
      <c r="DJ33" s="494"/>
      <c r="DK33" s="492"/>
      <c r="DL33" s="493"/>
      <c r="DM33" s="494"/>
      <c r="DN33" s="492"/>
      <c r="DO33" s="493"/>
      <c r="DP33" s="494"/>
      <c r="DQ33" s="492"/>
      <c r="DR33" s="493"/>
      <c r="DS33" s="494"/>
      <c r="DT33" s="492"/>
      <c r="DU33" s="493"/>
      <c r="DV33" s="494"/>
      <c r="DW33" s="492"/>
      <c r="DX33" s="493"/>
      <c r="DY33" s="494"/>
      <c r="DZ33" s="492"/>
      <c r="EA33" s="493"/>
      <c r="EB33" s="494"/>
      <c r="EC33" s="492"/>
      <c r="ED33" s="493"/>
      <c r="EE33" s="494"/>
      <c r="EF33" s="492"/>
      <c r="EG33" s="493"/>
      <c r="EH33" s="494"/>
      <c r="EI33" s="492"/>
      <c r="EJ33" s="493"/>
      <c r="EK33" s="494"/>
      <c r="EL33" s="492"/>
      <c r="EM33" s="493"/>
      <c r="EN33" s="494"/>
      <c r="EO33" s="492"/>
      <c r="EP33" s="493"/>
      <c r="EQ33" s="494"/>
      <c r="ER33" s="492"/>
      <c r="ES33" s="493"/>
      <c r="ET33" s="494"/>
      <c r="EU33" s="492"/>
      <c r="EV33" s="493"/>
      <c r="EW33" s="494"/>
      <c r="EX33" s="492"/>
      <c r="EY33" s="493"/>
      <c r="EZ33" s="494"/>
      <c r="FA33" s="492"/>
      <c r="FB33" s="493"/>
      <c r="FC33" s="494"/>
      <c r="FD33" s="492"/>
      <c r="FE33" s="493"/>
      <c r="FF33" s="494"/>
      <c r="FG33" s="492"/>
      <c r="FH33" s="493"/>
      <c r="FI33" s="494"/>
      <c r="FJ33" s="492"/>
      <c r="FK33" s="493"/>
      <c r="FL33" s="494"/>
      <c r="FM33" s="492"/>
      <c r="FN33" s="493"/>
      <c r="FO33" s="494"/>
      <c r="FP33" s="492"/>
      <c r="FQ33" s="493"/>
      <c r="FR33" s="494"/>
      <c r="FS33" s="492"/>
      <c r="FT33" s="493"/>
      <c r="FU33" s="494"/>
      <c r="FV33" s="492"/>
      <c r="FW33" s="493"/>
      <c r="FX33" s="494"/>
      <c r="FY33" s="492"/>
      <c r="FZ33" s="493"/>
      <c r="GA33" s="494"/>
      <c r="GB33" s="492"/>
      <c r="GC33" s="493"/>
      <c r="GD33" s="494"/>
      <c r="GE33" s="492"/>
      <c r="GF33" s="493"/>
      <c r="GG33" s="494"/>
      <c r="GH33" s="492"/>
      <c r="GI33" s="493"/>
      <c r="GJ33" s="494"/>
      <c r="GK33" s="492"/>
      <c r="GL33" s="493"/>
      <c r="GM33" s="494"/>
      <c r="GN33" s="492"/>
      <c r="GO33" s="493"/>
      <c r="GP33" s="494"/>
      <c r="GQ33" s="492"/>
      <c r="GR33" s="493"/>
      <c r="GS33" s="494"/>
      <c r="GT33" s="492"/>
      <c r="GU33" s="493"/>
      <c r="GV33" s="494"/>
      <c r="GW33" s="492"/>
      <c r="GX33" s="493"/>
      <c r="GY33" s="494"/>
      <c r="GZ33" s="505"/>
      <c r="HA33" s="506"/>
      <c r="HB33" s="507"/>
      <c r="HC33" s="505"/>
      <c r="HD33" s="506"/>
      <c r="HE33" s="507"/>
      <c r="HF33" s="505"/>
      <c r="HG33" s="506"/>
      <c r="HH33" s="507"/>
      <c r="HI33" s="505"/>
      <c r="HJ33" s="506"/>
      <c r="HK33" s="507"/>
      <c r="HL33" s="505"/>
      <c r="HM33" s="506"/>
      <c r="HN33" s="507"/>
      <c r="HO33" s="505"/>
      <c r="HP33" s="506"/>
      <c r="HQ33" s="507"/>
      <c r="HR33" s="505"/>
      <c r="HS33" s="506"/>
      <c r="HT33" s="507"/>
      <c r="HU33" s="505"/>
      <c r="HV33" s="506"/>
      <c r="HW33" s="507"/>
      <c r="HX33" s="505"/>
      <c r="HY33" s="506"/>
      <c r="HZ33" s="507"/>
      <c r="IA33" s="505"/>
      <c r="IB33" s="506"/>
      <c r="IC33" s="507"/>
      <c r="ID33" s="505"/>
      <c r="IE33" s="506"/>
      <c r="IF33" s="507"/>
      <c r="IG33" s="505"/>
      <c r="IH33" s="506"/>
      <c r="II33" s="507"/>
      <c r="IJ33" s="505"/>
      <c r="IK33" s="506"/>
      <c r="IL33" s="507"/>
      <c r="IM33" s="505"/>
      <c r="IN33" s="506"/>
      <c r="IO33" s="507"/>
      <c r="IP33" s="505"/>
      <c r="IQ33" s="506"/>
      <c r="IR33" s="507"/>
      <c r="IS33" s="505"/>
      <c r="IT33" s="506"/>
      <c r="IU33" s="507"/>
    </row>
    <row r="34" spans="1:255" s="504" customFormat="1" ht="15" customHeight="1">
      <c r="A34" s="505"/>
      <c r="B34" s="506"/>
      <c r="C34" s="507"/>
      <c r="D34" s="505"/>
      <c r="E34" s="506"/>
      <c r="F34" s="507"/>
      <c r="G34" s="505"/>
      <c r="H34" s="506"/>
      <c r="I34" s="507"/>
      <c r="J34" s="505"/>
      <c r="K34" s="506"/>
      <c r="L34" s="507"/>
      <c r="M34" s="492"/>
      <c r="N34" s="493"/>
      <c r="O34" s="494"/>
      <c r="P34" s="505"/>
      <c r="Q34" s="506"/>
      <c r="R34" s="507"/>
      <c r="S34" s="492"/>
      <c r="T34" s="493"/>
      <c r="U34" s="494"/>
      <c r="V34" s="505"/>
      <c r="W34" s="506" t="s">
        <v>109</v>
      </c>
      <c r="X34" s="507"/>
      <c r="Y34" s="505"/>
      <c r="Z34" s="506"/>
      <c r="AA34" s="507"/>
      <c r="AB34" s="505"/>
      <c r="AC34" s="506"/>
      <c r="AD34" s="507"/>
      <c r="AE34" s="505"/>
      <c r="AF34" s="506"/>
      <c r="AG34" s="507"/>
      <c r="AH34" s="505"/>
      <c r="AI34" s="506"/>
      <c r="AJ34" s="507"/>
      <c r="AK34" s="505"/>
      <c r="AL34" s="506"/>
      <c r="AM34" s="507"/>
      <c r="AN34" s="492"/>
      <c r="AO34" s="493"/>
      <c r="AP34" s="494"/>
      <c r="AQ34" s="492"/>
      <c r="AR34" s="493"/>
      <c r="AS34" s="494"/>
      <c r="AT34" s="492"/>
      <c r="AU34" s="493"/>
      <c r="AV34" s="494"/>
      <c r="AW34" s="492"/>
      <c r="AX34" s="493"/>
      <c r="AY34" s="494"/>
      <c r="AZ34" s="492"/>
      <c r="BA34" s="493"/>
      <c r="BB34" s="494"/>
      <c r="BC34" s="492"/>
      <c r="BD34" s="493"/>
      <c r="BE34" s="494"/>
      <c r="BF34" s="492"/>
      <c r="BG34" s="493"/>
      <c r="BH34" s="494"/>
      <c r="BI34" s="505"/>
      <c r="BJ34" s="506"/>
      <c r="BK34" s="507"/>
      <c r="BL34" s="505"/>
      <c r="BM34" s="506"/>
      <c r="BN34" s="507"/>
      <c r="BO34" s="505"/>
      <c r="BP34" s="506"/>
      <c r="BQ34" s="507"/>
      <c r="BR34" s="505"/>
      <c r="BS34" s="506"/>
      <c r="BT34" s="507"/>
      <c r="BU34" s="505"/>
      <c r="BV34" s="506"/>
      <c r="BW34" s="507"/>
      <c r="BX34" s="505"/>
      <c r="BY34" s="506"/>
      <c r="BZ34" s="507"/>
      <c r="CA34" s="505"/>
      <c r="CB34" s="506"/>
      <c r="CC34" s="507"/>
      <c r="CD34" s="505"/>
      <c r="CE34" s="506"/>
      <c r="CF34" s="507"/>
      <c r="CG34" s="505"/>
      <c r="CH34" s="506"/>
      <c r="CI34" s="507"/>
      <c r="CJ34" s="505"/>
      <c r="CK34" s="502"/>
      <c r="CL34" s="507"/>
      <c r="CM34" s="492"/>
      <c r="CN34" s="493"/>
      <c r="CO34" s="494"/>
      <c r="CP34" s="492"/>
      <c r="CQ34" s="493"/>
      <c r="CR34" s="494"/>
      <c r="CS34" s="492"/>
      <c r="CT34" s="493"/>
      <c r="CU34" s="494"/>
      <c r="CV34" s="492"/>
      <c r="CW34" s="493"/>
      <c r="CX34" s="494"/>
      <c r="CY34" s="492"/>
      <c r="CZ34" s="493"/>
      <c r="DA34" s="494"/>
      <c r="DB34" s="492"/>
      <c r="DC34" s="493"/>
      <c r="DD34" s="494"/>
      <c r="DE34" s="492"/>
      <c r="DF34" s="493"/>
      <c r="DG34" s="494"/>
      <c r="DH34" s="492"/>
      <c r="DI34" s="493"/>
      <c r="DJ34" s="494"/>
      <c r="DK34" s="492"/>
      <c r="DL34" s="493"/>
      <c r="DM34" s="494"/>
      <c r="DN34" s="492"/>
      <c r="DO34" s="493"/>
      <c r="DP34" s="494"/>
      <c r="DQ34" s="492"/>
      <c r="DR34" s="493"/>
      <c r="DS34" s="494"/>
      <c r="DT34" s="492"/>
      <c r="DU34" s="493"/>
      <c r="DV34" s="494"/>
      <c r="DW34" s="492"/>
      <c r="DX34" s="493"/>
      <c r="DY34" s="494"/>
      <c r="DZ34" s="492"/>
      <c r="EA34" s="493"/>
      <c r="EB34" s="494"/>
      <c r="EC34" s="492"/>
      <c r="ED34" s="493"/>
      <c r="EE34" s="494"/>
      <c r="EF34" s="492"/>
      <c r="EG34" s="493"/>
      <c r="EH34" s="494"/>
      <c r="EI34" s="492"/>
      <c r="EJ34" s="493"/>
      <c r="EK34" s="494"/>
      <c r="EL34" s="492"/>
      <c r="EM34" s="493"/>
      <c r="EN34" s="494"/>
      <c r="EO34" s="492"/>
      <c r="EP34" s="493"/>
      <c r="EQ34" s="494"/>
      <c r="ER34" s="492"/>
      <c r="ES34" s="493"/>
      <c r="ET34" s="494"/>
      <c r="EU34" s="492"/>
      <c r="EV34" s="493"/>
      <c r="EW34" s="494"/>
      <c r="EX34" s="492"/>
      <c r="EY34" s="493"/>
      <c r="EZ34" s="494"/>
      <c r="FA34" s="492"/>
      <c r="FB34" s="493"/>
      <c r="FC34" s="494"/>
      <c r="FD34" s="492"/>
      <c r="FE34" s="493"/>
      <c r="FF34" s="494"/>
      <c r="FG34" s="492"/>
      <c r="FH34" s="493"/>
      <c r="FI34" s="494"/>
      <c r="FJ34" s="492"/>
      <c r="FK34" s="493"/>
      <c r="FL34" s="494"/>
      <c r="FM34" s="492"/>
      <c r="FN34" s="493"/>
      <c r="FO34" s="494"/>
      <c r="FP34" s="492"/>
      <c r="FQ34" s="493"/>
      <c r="FR34" s="494"/>
      <c r="FS34" s="492"/>
      <c r="FT34" s="493"/>
      <c r="FU34" s="494"/>
      <c r="FV34" s="492"/>
      <c r="FW34" s="493"/>
      <c r="FX34" s="494"/>
      <c r="FY34" s="492"/>
      <c r="FZ34" s="493"/>
      <c r="GA34" s="494"/>
      <c r="GB34" s="492"/>
      <c r="GC34" s="493"/>
      <c r="GD34" s="494"/>
      <c r="GE34" s="492"/>
      <c r="GF34" s="493"/>
      <c r="GG34" s="494"/>
      <c r="GH34" s="492"/>
      <c r="GI34" s="493"/>
      <c r="GJ34" s="494"/>
      <c r="GK34" s="492"/>
      <c r="GL34" s="493"/>
      <c r="GM34" s="494"/>
      <c r="GN34" s="492"/>
      <c r="GO34" s="493"/>
      <c r="GP34" s="494"/>
      <c r="GQ34" s="492"/>
      <c r="GR34" s="493"/>
      <c r="GS34" s="494"/>
      <c r="GT34" s="492"/>
      <c r="GU34" s="493"/>
      <c r="GV34" s="494"/>
      <c r="GW34" s="492"/>
      <c r="GX34" s="493"/>
      <c r="GY34" s="494"/>
      <c r="GZ34" s="505"/>
      <c r="HA34" s="506"/>
      <c r="HB34" s="507"/>
      <c r="HC34" s="505"/>
      <c r="HD34" s="506"/>
      <c r="HE34" s="507"/>
      <c r="HF34" s="505"/>
      <c r="HG34" s="506"/>
      <c r="HH34" s="507"/>
      <c r="HI34" s="505"/>
      <c r="HJ34" s="506"/>
      <c r="HK34" s="507"/>
      <c r="HL34" s="505"/>
      <c r="HM34" s="506"/>
      <c r="HN34" s="507"/>
      <c r="HO34" s="505"/>
      <c r="HP34" s="506"/>
      <c r="HQ34" s="507"/>
      <c r="HR34" s="505"/>
      <c r="HS34" s="506"/>
      <c r="HT34" s="507"/>
      <c r="HU34" s="505"/>
      <c r="HV34" s="506"/>
      <c r="HW34" s="507"/>
      <c r="HX34" s="505"/>
      <c r="HY34" s="506"/>
      <c r="HZ34" s="507"/>
      <c r="IA34" s="505"/>
      <c r="IB34" s="506"/>
      <c r="IC34" s="507"/>
      <c r="ID34" s="505"/>
      <c r="IE34" s="506"/>
      <c r="IF34" s="507"/>
      <c r="IG34" s="505"/>
      <c r="IH34" s="506"/>
      <c r="II34" s="507"/>
      <c r="IJ34" s="505"/>
      <c r="IK34" s="506"/>
      <c r="IL34" s="507"/>
      <c r="IM34" s="505"/>
      <c r="IN34" s="506"/>
      <c r="IO34" s="507"/>
      <c r="IP34" s="505"/>
      <c r="IQ34" s="506"/>
      <c r="IR34" s="507"/>
      <c r="IS34" s="505"/>
      <c r="IT34" s="506"/>
      <c r="IU34" s="507"/>
    </row>
    <row r="35" spans="1:255" s="504" customFormat="1" ht="15" customHeight="1">
      <c r="A35" s="492"/>
      <c r="B35" s="493"/>
      <c r="C35" s="494"/>
      <c r="D35" s="492"/>
      <c r="E35" s="493"/>
      <c r="F35" s="494"/>
      <c r="G35" s="492"/>
      <c r="H35" s="493"/>
      <c r="I35" s="494"/>
      <c r="J35" s="492"/>
      <c r="K35" s="493"/>
      <c r="L35" s="494"/>
      <c r="M35" s="492"/>
      <c r="N35" s="493"/>
      <c r="O35" s="494"/>
      <c r="P35" s="492"/>
      <c r="Q35" s="493"/>
      <c r="R35" s="494"/>
      <c r="S35" s="492"/>
      <c r="T35" s="493"/>
      <c r="U35" s="494"/>
      <c r="V35" s="492"/>
      <c r="W35" s="493"/>
      <c r="X35" s="494"/>
      <c r="Y35" s="492"/>
      <c r="Z35" s="493"/>
      <c r="AA35" s="494"/>
      <c r="AB35" s="492"/>
      <c r="AC35" s="493"/>
      <c r="AD35" s="494"/>
      <c r="AE35" s="492"/>
      <c r="AF35" s="493"/>
      <c r="AG35" s="494"/>
      <c r="AH35" s="492"/>
      <c r="AI35" s="493"/>
      <c r="AJ35" s="494"/>
      <c r="AK35" s="492"/>
      <c r="AL35" s="493"/>
      <c r="AM35" s="494"/>
      <c r="AN35" s="492"/>
      <c r="AO35" s="493"/>
      <c r="AP35" s="494"/>
      <c r="AQ35" s="492"/>
      <c r="AR35" s="493"/>
      <c r="AS35" s="494"/>
      <c r="AT35" s="492"/>
      <c r="AU35" s="493"/>
      <c r="AV35" s="494"/>
      <c r="AW35" s="492"/>
      <c r="AX35" s="493"/>
      <c r="AY35" s="494"/>
      <c r="AZ35" s="492"/>
      <c r="BA35" s="493"/>
      <c r="BB35" s="494"/>
      <c r="BC35" s="492"/>
      <c r="BD35" s="493"/>
      <c r="BE35" s="494"/>
      <c r="BF35" s="492"/>
      <c r="BG35" s="493"/>
      <c r="BH35" s="494"/>
      <c r="BI35" s="501"/>
      <c r="BJ35" s="502"/>
      <c r="BK35" s="503"/>
      <c r="BL35" s="501"/>
      <c r="BM35" s="502"/>
      <c r="BN35" s="503"/>
      <c r="BO35" s="501"/>
      <c r="BP35" s="502"/>
      <c r="BQ35" s="503"/>
      <c r="BR35" s="501"/>
      <c r="BS35" s="502"/>
      <c r="BT35" s="503"/>
      <c r="BU35" s="501"/>
      <c r="BV35" s="502"/>
      <c r="BW35" s="503"/>
      <c r="BX35" s="501"/>
      <c r="BY35" s="502"/>
      <c r="BZ35" s="503"/>
      <c r="CA35" s="501"/>
      <c r="CB35" s="502"/>
      <c r="CC35" s="503"/>
      <c r="CD35" s="501"/>
      <c r="CE35" s="502"/>
      <c r="CF35" s="503"/>
      <c r="CG35" s="501"/>
      <c r="CH35" s="502"/>
      <c r="CI35" s="503"/>
      <c r="CJ35" s="501"/>
      <c r="CK35" s="502"/>
      <c r="CL35" s="503"/>
      <c r="CM35" s="492"/>
      <c r="CN35" s="493"/>
      <c r="CO35" s="494"/>
      <c r="CP35" s="492"/>
      <c r="CQ35" s="493"/>
      <c r="CR35" s="494"/>
      <c r="CS35" s="492"/>
      <c r="CT35" s="493"/>
      <c r="CU35" s="494"/>
      <c r="CV35" s="492"/>
      <c r="CW35" s="493"/>
      <c r="CX35" s="494"/>
      <c r="CY35" s="492"/>
      <c r="CZ35" s="493"/>
      <c r="DA35" s="494"/>
      <c r="DB35" s="492"/>
      <c r="DC35" s="493"/>
      <c r="DD35" s="494"/>
      <c r="DE35" s="492"/>
      <c r="DF35" s="493"/>
      <c r="DG35" s="494"/>
      <c r="DH35" s="492"/>
      <c r="DI35" s="493"/>
      <c r="DJ35" s="494"/>
      <c r="DK35" s="492"/>
      <c r="DL35" s="493"/>
      <c r="DM35" s="494"/>
      <c r="DN35" s="492"/>
      <c r="DO35" s="493"/>
      <c r="DP35" s="494"/>
      <c r="DQ35" s="492"/>
      <c r="DR35" s="493"/>
      <c r="DS35" s="494"/>
      <c r="DT35" s="492"/>
      <c r="DU35" s="493"/>
      <c r="DV35" s="494"/>
      <c r="DW35" s="492"/>
      <c r="DX35" s="493"/>
      <c r="DY35" s="494"/>
      <c r="DZ35" s="492"/>
      <c r="EA35" s="493"/>
      <c r="EB35" s="494"/>
      <c r="EC35" s="492"/>
      <c r="ED35" s="493"/>
      <c r="EE35" s="494"/>
      <c r="EF35" s="492"/>
      <c r="EG35" s="493"/>
      <c r="EH35" s="494"/>
      <c r="EI35" s="492"/>
      <c r="EJ35" s="493"/>
      <c r="EK35" s="494"/>
      <c r="EL35" s="492"/>
      <c r="EM35" s="493"/>
      <c r="EN35" s="494"/>
      <c r="EO35" s="492"/>
      <c r="EP35" s="493"/>
      <c r="EQ35" s="494"/>
      <c r="ER35" s="492"/>
      <c r="ES35" s="493"/>
      <c r="ET35" s="494"/>
      <c r="EU35" s="492"/>
      <c r="EV35" s="493"/>
      <c r="EW35" s="494"/>
      <c r="EX35" s="492"/>
      <c r="EY35" s="493"/>
      <c r="EZ35" s="494"/>
      <c r="FA35" s="492"/>
      <c r="FB35" s="493"/>
      <c r="FC35" s="494"/>
      <c r="FD35" s="492"/>
      <c r="FE35" s="493"/>
      <c r="FF35" s="494"/>
      <c r="FG35" s="492"/>
      <c r="FH35" s="493"/>
      <c r="FI35" s="494"/>
      <c r="FJ35" s="492"/>
      <c r="FK35" s="493"/>
      <c r="FL35" s="494"/>
      <c r="FM35" s="492"/>
      <c r="FN35" s="493"/>
      <c r="FO35" s="494"/>
      <c r="FP35" s="492"/>
      <c r="FQ35" s="493"/>
      <c r="FR35" s="494"/>
      <c r="FS35" s="492"/>
      <c r="FT35" s="493"/>
      <c r="FU35" s="494"/>
      <c r="FV35" s="492"/>
      <c r="FW35" s="493"/>
      <c r="FX35" s="494"/>
      <c r="FY35" s="492"/>
      <c r="FZ35" s="493"/>
      <c r="GA35" s="494"/>
      <c r="GB35" s="492"/>
      <c r="GC35" s="493"/>
      <c r="GD35" s="494"/>
      <c r="GE35" s="492"/>
      <c r="GF35" s="493"/>
      <c r="GG35" s="494"/>
      <c r="GH35" s="492"/>
      <c r="GI35" s="493"/>
      <c r="GJ35" s="494"/>
      <c r="GK35" s="492"/>
      <c r="GL35" s="493"/>
      <c r="GM35" s="494"/>
      <c r="GN35" s="492"/>
      <c r="GO35" s="493"/>
      <c r="GP35" s="494"/>
      <c r="GQ35" s="492"/>
      <c r="GR35" s="493"/>
      <c r="GS35" s="494"/>
      <c r="GT35" s="492"/>
      <c r="GU35" s="493"/>
      <c r="GV35" s="494"/>
      <c r="GW35" s="492"/>
      <c r="GX35" s="493"/>
      <c r="GY35" s="494"/>
      <c r="GZ35" s="505"/>
      <c r="HA35" s="506"/>
      <c r="HB35" s="507"/>
      <c r="HC35" s="505"/>
      <c r="HD35" s="506"/>
      <c r="HE35" s="507"/>
      <c r="HF35" s="505"/>
      <c r="HG35" s="506"/>
      <c r="HH35" s="507"/>
      <c r="HI35" s="505"/>
      <c r="HJ35" s="506"/>
      <c r="HK35" s="507"/>
      <c r="HL35" s="505"/>
      <c r="HM35" s="506"/>
      <c r="HN35" s="507"/>
      <c r="HO35" s="505"/>
      <c r="HP35" s="506"/>
      <c r="HQ35" s="507"/>
      <c r="HR35" s="505"/>
      <c r="HS35" s="506"/>
      <c r="HT35" s="507"/>
      <c r="HU35" s="505"/>
      <c r="HV35" s="506"/>
      <c r="HW35" s="507"/>
      <c r="HX35" s="505"/>
      <c r="HY35" s="506"/>
      <c r="HZ35" s="507"/>
      <c r="IA35" s="505"/>
      <c r="IB35" s="506"/>
      <c r="IC35" s="507"/>
      <c r="ID35" s="505"/>
      <c r="IE35" s="506"/>
      <c r="IF35" s="507"/>
      <c r="IG35" s="505"/>
      <c r="IH35" s="506"/>
      <c r="II35" s="507"/>
      <c r="IJ35" s="505"/>
      <c r="IK35" s="506"/>
      <c r="IL35" s="507"/>
      <c r="IM35" s="505"/>
      <c r="IN35" s="506"/>
      <c r="IO35" s="507"/>
      <c r="IP35" s="505"/>
      <c r="IQ35" s="506"/>
      <c r="IR35" s="507"/>
      <c r="IS35" s="505"/>
      <c r="IT35" s="506"/>
      <c r="IU35" s="507"/>
    </row>
    <row r="36" spans="1:255" s="504" customFormat="1" ht="15" customHeight="1">
      <c r="A36" s="492"/>
      <c r="B36" s="493"/>
      <c r="C36" s="494"/>
      <c r="D36" s="492"/>
      <c r="E36" s="493"/>
      <c r="F36" s="494"/>
      <c r="G36" s="492"/>
      <c r="H36" s="493"/>
      <c r="I36" s="494"/>
      <c r="J36" s="492"/>
      <c r="K36" s="493"/>
      <c r="L36" s="494"/>
      <c r="M36" s="492"/>
      <c r="N36" s="493"/>
      <c r="O36" s="494"/>
      <c r="P36" s="492"/>
      <c r="Q36" s="493"/>
      <c r="R36" s="494"/>
      <c r="S36" s="492"/>
      <c r="T36" s="493"/>
      <c r="U36" s="494"/>
      <c r="V36" s="492"/>
      <c r="W36" s="493"/>
      <c r="X36" s="494"/>
      <c r="Y36" s="492"/>
      <c r="Z36" s="493"/>
      <c r="AA36" s="494"/>
      <c r="AB36" s="492"/>
      <c r="AC36" s="493"/>
      <c r="AD36" s="494"/>
      <c r="AE36" s="492"/>
      <c r="AF36" s="493"/>
      <c r="AG36" s="494"/>
      <c r="AH36" s="492"/>
      <c r="AI36" s="493"/>
      <c r="AJ36" s="494"/>
      <c r="AK36" s="492"/>
      <c r="AL36" s="493"/>
      <c r="AM36" s="494"/>
      <c r="AN36" s="492"/>
      <c r="AO36" s="493"/>
      <c r="AP36" s="494"/>
      <c r="AQ36" s="492"/>
      <c r="AR36" s="493"/>
      <c r="AS36" s="494"/>
      <c r="AT36" s="492"/>
      <c r="AU36" s="493"/>
      <c r="AV36" s="494"/>
      <c r="AW36" s="492"/>
      <c r="AX36" s="493"/>
      <c r="AY36" s="494"/>
      <c r="AZ36" s="492"/>
      <c r="BA36" s="493"/>
      <c r="BB36" s="494"/>
      <c r="BC36" s="492"/>
      <c r="BD36" s="493"/>
      <c r="BE36" s="494"/>
      <c r="BF36" s="492"/>
      <c r="BG36" s="493"/>
      <c r="BH36" s="494"/>
      <c r="BI36" s="501"/>
      <c r="BJ36" s="502"/>
      <c r="BK36" s="503"/>
      <c r="BL36" s="501"/>
      <c r="BM36" s="502"/>
      <c r="BN36" s="503"/>
      <c r="BO36" s="501"/>
      <c r="BP36" s="502"/>
      <c r="BQ36" s="503"/>
      <c r="BR36" s="501"/>
      <c r="BS36" s="502"/>
      <c r="BT36" s="503"/>
      <c r="BU36" s="501"/>
      <c r="BV36" s="502"/>
      <c r="BW36" s="503"/>
      <c r="BX36" s="501"/>
      <c r="BY36" s="502"/>
      <c r="BZ36" s="503"/>
      <c r="CA36" s="501"/>
      <c r="CB36" s="502"/>
      <c r="CC36" s="503"/>
      <c r="CD36" s="505"/>
      <c r="CE36" s="506"/>
      <c r="CF36" s="507"/>
      <c r="CG36" s="501"/>
      <c r="CH36" s="502"/>
      <c r="CI36" s="503"/>
      <c r="CJ36" s="505"/>
      <c r="CK36" s="502"/>
      <c r="CL36" s="507"/>
      <c r="CM36" s="492"/>
      <c r="CN36" s="493"/>
      <c r="CO36" s="494"/>
      <c r="CP36" s="492"/>
      <c r="CQ36" s="493"/>
      <c r="CR36" s="494"/>
      <c r="CS36" s="492"/>
      <c r="CT36" s="493"/>
      <c r="CU36" s="494"/>
      <c r="CV36" s="492"/>
      <c r="CW36" s="493"/>
      <c r="CX36" s="494"/>
      <c r="CY36" s="492"/>
      <c r="CZ36" s="493"/>
      <c r="DA36" s="494"/>
      <c r="DB36" s="492"/>
      <c r="DC36" s="493"/>
      <c r="DD36" s="494"/>
      <c r="DE36" s="492"/>
      <c r="DF36" s="493"/>
      <c r="DG36" s="494"/>
      <c r="DH36" s="492"/>
      <c r="DI36" s="493"/>
      <c r="DJ36" s="494"/>
      <c r="DK36" s="492"/>
      <c r="DL36" s="493"/>
      <c r="DM36" s="494"/>
      <c r="DN36" s="492"/>
      <c r="DO36" s="493"/>
      <c r="DP36" s="494"/>
      <c r="DQ36" s="492"/>
      <c r="DR36" s="493"/>
      <c r="DS36" s="494"/>
      <c r="DT36" s="492"/>
      <c r="DU36" s="493"/>
      <c r="DV36" s="494"/>
      <c r="DW36" s="492"/>
      <c r="DX36" s="493"/>
      <c r="DY36" s="494"/>
      <c r="DZ36" s="492"/>
      <c r="EA36" s="493"/>
      <c r="EB36" s="494"/>
      <c r="EC36" s="492"/>
      <c r="ED36" s="493"/>
      <c r="EE36" s="494"/>
      <c r="EF36" s="492"/>
      <c r="EG36" s="493"/>
      <c r="EH36" s="494"/>
      <c r="EI36" s="492"/>
      <c r="EJ36" s="493"/>
      <c r="EK36" s="494"/>
      <c r="EL36" s="492"/>
      <c r="EM36" s="493"/>
      <c r="EN36" s="494"/>
      <c r="EO36" s="492"/>
      <c r="EP36" s="493"/>
      <c r="EQ36" s="494"/>
      <c r="ER36" s="492"/>
      <c r="ES36" s="493"/>
      <c r="ET36" s="494"/>
      <c r="EU36" s="492"/>
      <c r="EV36" s="493"/>
      <c r="EW36" s="494"/>
      <c r="EX36" s="492"/>
      <c r="EY36" s="493"/>
      <c r="EZ36" s="494"/>
      <c r="FA36" s="492"/>
      <c r="FB36" s="493"/>
      <c r="FC36" s="494"/>
      <c r="FD36" s="492"/>
      <c r="FE36" s="493"/>
      <c r="FF36" s="494"/>
      <c r="FG36" s="492"/>
      <c r="FH36" s="493"/>
      <c r="FI36" s="494"/>
      <c r="FJ36" s="492"/>
      <c r="FK36" s="493"/>
      <c r="FL36" s="494"/>
      <c r="FM36" s="492"/>
      <c r="FN36" s="493"/>
      <c r="FO36" s="494"/>
      <c r="FP36" s="492"/>
      <c r="FQ36" s="493"/>
      <c r="FR36" s="494"/>
      <c r="FS36" s="492"/>
      <c r="FT36" s="493"/>
      <c r="FU36" s="494"/>
      <c r="FV36" s="492"/>
      <c r="FW36" s="493"/>
      <c r="FX36" s="494"/>
      <c r="FY36" s="492"/>
      <c r="FZ36" s="493"/>
      <c r="GA36" s="494"/>
      <c r="GB36" s="492"/>
      <c r="GC36" s="493"/>
      <c r="GD36" s="494"/>
      <c r="GE36" s="492"/>
      <c r="GF36" s="493"/>
      <c r="GG36" s="494"/>
      <c r="GH36" s="492"/>
      <c r="GI36" s="493"/>
      <c r="GJ36" s="494"/>
      <c r="GK36" s="492"/>
      <c r="GL36" s="493"/>
      <c r="GM36" s="494"/>
      <c r="GN36" s="492"/>
      <c r="GO36" s="493"/>
      <c r="GP36" s="494"/>
      <c r="GQ36" s="492"/>
      <c r="GR36" s="493"/>
      <c r="GS36" s="494"/>
      <c r="GT36" s="492"/>
      <c r="GU36" s="493"/>
      <c r="GV36" s="494"/>
      <c r="GW36" s="492"/>
      <c r="GX36" s="493"/>
      <c r="GY36" s="494"/>
      <c r="GZ36" s="505"/>
      <c r="HA36" s="506"/>
      <c r="HB36" s="507"/>
      <c r="HC36" s="505"/>
      <c r="HD36" s="506"/>
      <c r="HE36" s="507"/>
      <c r="HF36" s="505"/>
      <c r="HG36" s="506"/>
      <c r="HH36" s="507"/>
      <c r="HI36" s="505"/>
      <c r="HJ36" s="506"/>
      <c r="HK36" s="507"/>
      <c r="HL36" s="505"/>
      <c r="HM36" s="506"/>
      <c r="HN36" s="507"/>
      <c r="HO36" s="505"/>
      <c r="HP36" s="506"/>
      <c r="HQ36" s="507"/>
      <c r="HR36" s="505"/>
      <c r="HS36" s="506"/>
      <c r="HT36" s="507"/>
      <c r="HU36" s="505"/>
      <c r="HV36" s="506"/>
      <c r="HW36" s="507"/>
      <c r="HX36" s="505"/>
      <c r="HY36" s="506"/>
      <c r="HZ36" s="507"/>
      <c r="IA36" s="505"/>
      <c r="IB36" s="506"/>
      <c r="IC36" s="507"/>
      <c r="ID36" s="505"/>
      <c r="IE36" s="506"/>
      <c r="IF36" s="507"/>
      <c r="IG36" s="505"/>
      <c r="IH36" s="506"/>
      <c r="II36" s="507"/>
      <c r="IJ36" s="505"/>
      <c r="IK36" s="506"/>
      <c r="IL36" s="507"/>
      <c r="IM36" s="505"/>
      <c r="IN36" s="506"/>
      <c r="IO36" s="507"/>
      <c r="IP36" s="505"/>
      <c r="IQ36" s="506"/>
      <c r="IR36" s="507"/>
      <c r="IS36" s="505"/>
      <c r="IT36" s="506"/>
      <c r="IU36" s="507"/>
    </row>
    <row r="37" spans="1:255" s="504" customFormat="1" ht="15" customHeight="1" thickBot="1">
      <c r="A37" s="508"/>
      <c r="B37" s="509"/>
      <c r="C37" s="510"/>
      <c r="D37" s="508"/>
      <c r="E37" s="509"/>
      <c r="F37" s="510"/>
      <c r="G37" s="508"/>
      <c r="H37" s="509"/>
      <c r="I37" s="510"/>
      <c r="J37" s="508"/>
      <c r="K37" s="509"/>
      <c r="L37" s="510"/>
      <c r="M37" s="508"/>
      <c r="N37" s="509"/>
      <c r="O37" s="510"/>
      <c r="P37" s="508"/>
      <c r="Q37" s="509"/>
      <c r="R37" s="510"/>
      <c r="S37" s="508"/>
      <c r="T37" s="509"/>
      <c r="U37" s="510"/>
      <c r="V37" s="508"/>
      <c r="W37" s="509"/>
      <c r="X37" s="510"/>
      <c r="Y37" s="508"/>
      <c r="Z37" s="509"/>
      <c r="AA37" s="510"/>
      <c r="AB37" s="508"/>
      <c r="AC37" s="509"/>
      <c r="AD37" s="510"/>
      <c r="AE37" s="508"/>
      <c r="AF37" s="509"/>
      <c r="AG37" s="510"/>
      <c r="AH37" s="508"/>
      <c r="AI37" s="509"/>
      <c r="AJ37" s="510"/>
      <c r="AK37" s="508"/>
      <c r="AL37" s="509"/>
      <c r="AM37" s="510"/>
      <c r="AN37" s="492"/>
      <c r="AO37" s="493"/>
      <c r="AP37" s="494"/>
      <c r="AQ37" s="492"/>
      <c r="AR37" s="493"/>
      <c r="AS37" s="494"/>
      <c r="AT37" s="492"/>
      <c r="AU37" s="493"/>
      <c r="AV37" s="494"/>
      <c r="AW37" s="492"/>
      <c r="AX37" s="493"/>
      <c r="AY37" s="494"/>
      <c r="AZ37" s="492"/>
      <c r="BA37" s="493"/>
      <c r="BB37" s="494"/>
      <c r="BC37" s="492"/>
      <c r="BD37" s="493"/>
      <c r="BE37" s="494"/>
      <c r="BF37" s="508"/>
      <c r="BG37" s="509"/>
      <c r="BH37" s="510"/>
      <c r="BI37" s="511"/>
      <c r="BJ37" s="512"/>
      <c r="BK37" s="513"/>
      <c r="BL37" s="511"/>
      <c r="BM37" s="512"/>
      <c r="BN37" s="513"/>
      <c r="BO37" s="511"/>
      <c r="BP37" s="512"/>
      <c r="BQ37" s="513"/>
      <c r="BR37" s="511"/>
      <c r="BS37" s="512"/>
      <c r="BT37" s="513"/>
      <c r="BU37" s="511"/>
      <c r="BV37" s="512"/>
      <c r="BW37" s="513"/>
      <c r="BX37" s="511"/>
      <c r="BY37" s="512"/>
      <c r="BZ37" s="513"/>
      <c r="CA37" s="514"/>
      <c r="CB37" s="515"/>
      <c r="CC37" s="516"/>
      <c r="CD37" s="514"/>
      <c r="CE37" s="512"/>
      <c r="CF37" s="516"/>
      <c r="CG37" s="501"/>
      <c r="CH37" s="502"/>
      <c r="CI37" s="503"/>
      <c r="CJ37" s="501"/>
      <c r="CK37" s="502"/>
      <c r="CL37" s="503"/>
      <c r="CM37" s="492"/>
      <c r="CN37" s="493"/>
      <c r="CO37" s="494"/>
      <c r="CP37" s="492"/>
      <c r="CQ37" s="493"/>
      <c r="CR37" s="494"/>
      <c r="CS37" s="492"/>
      <c r="CT37" s="493"/>
      <c r="CU37" s="494"/>
      <c r="CV37" s="492"/>
      <c r="CW37" s="493"/>
      <c r="CX37" s="494"/>
      <c r="CY37" s="492"/>
      <c r="CZ37" s="493"/>
      <c r="DA37" s="494"/>
      <c r="DB37" s="492"/>
      <c r="DC37" s="493"/>
      <c r="DD37" s="494"/>
      <c r="DE37" s="492"/>
      <c r="DF37" s="493"/>
      <c r="DG37" s="494"/>
      <c r="DH37" s="492"/>
      <c r="DI37" s="493"/>
      <c r="DJ37" s="494"/>
      <c r="DK37" s="492"/>
      <c r="DL37" s="493"/>
      <c r="DM37" s="494"/>
      <c r="DN37" s="492"/>
      <c r="DO37" s="493"/>
      <c r="DP37" s="494"/>
      <c r="DQ37" s="492"/>
      <c r="DR37" s="493"/>
      <c r="DS37" s="494"/>
      <c r="DT37" s="492"/>
      <c r="DU37" s="493"/>
      <c r="DV37" s="494"/>
      <c r="DW37" s="492"/>
      <c r="DX37" s="493"/>
      <c r="DY37" s="494"/>
      <c r="DZ37" s="492"/>
      <c r="EA37" s="493"/>
      <c r="EB37" s="494"/>
      <c r="EC37" s="492"/>
      <c r="ED37" s="493"/>
      <c r="EE37" s="494"/>
      <c r="EF37" s="492"/>
      <c r="EG37" s="493"/>
      <c r="EH37" s="494"/>
      <c r="EI37" s="492"/>
      <c r="EJ37" s="493"/>
      <c r="EK37" s="494"/>
      <c r="EL37" s="492"/>
      <c r="EM37" s="493"/>
      <c r="EN37" s="494"/>
      <c r="EO37" s="492"/>
      <c r="EP37" s="493"/>
      <c r="EQ37" s="494"/>
      <c r="ER37" s="492"/>
      <c r="ES37" s="493"/>
      <c r="ET37" s="494"/>
      <c r="EU37" s="492"/>
      <c r="EV37" s="493"/>
      <c r="EW37" s="494"/>
      <c r="EX37" s="492"/>
      <c r="EY37" s="493"/>
      <c r="EZ37" s="494"/>
      <c r="FA37" s="492"/>
      <c r="FB37" s="493"/>
      <c r="FC37" s="494"/>
      <c r="FD37" s="492"/>
      <c r="FE37" s="493"/>
      <c r="FF37" s="494"/>
      <c r="FG37" s="492"/>
      <c r="FH37" s="493"/>
      <c r="FI37" s="494"/>
      <c r="FJ37" s="492"/>
      <c r="FK37" s="493"/>
      <c r="FL37" s="494"/>
      <c r="FM37" s="492"/>
      <c r="FN37" s="493"/>
      <c r="FO37" s="494"/>
      <c r="FP37" s="492"/>
      <c r="FQ37" s="493"/>
      <c r="FR37" s="494"/>
      <c r="FS37" s="492"/>
      <c r="FT37" s="493"/>
      <c r="FU37" s="494"/>
      <c r="FV37" s="492"/>
      <c r="FW37" s="493"/>
      <c r="FX37" s="494"/>
      <c r="FY37" s="492"/>
      <c r="FZ37" s="493"/>
      <c r="GA37" s="494"/>
      <c r="GB37" s="492"/>
      <c r="GC37" s="493"/>
      <c r="GD37" s="494"/>
      <c r="GE37" s="492"/>
      <c r="GF37" s="493"/>
      <c r="GG37" s="494"/>
      <c r="GH37" s="492"/>
      <c r="GI37" s="493"/>
      <c r="GJ37" s="494"/>
      <c r="GK37" s="492"/>
      <c r="GL37" s="493"/>
      <c r="GM37" s="494"/>
      <c r="GN37" s="492"/>
      <c r="GO37" s="493"/>
      <c r="GP37" s="494"/>
      <c r="GQ37" s="492"/>
      <c r="GR37" s="493"/>
      <c r="GS37" s="494"/>
      <c r="GT37" s="492"/>
      <c r="GU37" s="493"/>
      <c r="GV37" s="494"/>
      <c r="GW37" s="492"/>
      <c r="GX37" s="493"/>
      <c r="GY37" s="494"/>
      <c r="GZ37" s="514"/>
      <c r="HA37" s="515"/>
      <c r="HB37" s="516"/>
      <c r="HC37" s="514"/>
      <c r="HD37" s="515"/>
      <c r="HE37" s="516"/>
      <c r="HF37" s="514"/>
      <c r="HG37" s="515"/>
      <c r="HH37" s="516"/>
      <c r="HI37" s="514"/>
      <c r="HJ37" s="515"/>
      <c r="HK37" s="516"/>
      <c r="HL37" s="514"/>
      <c r="HM37" s="515"/>
      <c r="HN37" s="516"/>
      <c r="HO37" s="514"/>
      <c r="HP37" s="515"/>
      <c r="HQ37" s="516"/>
      <c r="HR37" s="514"/>
      <c r="HS37" s="515"/>
      <c r="HT37" s="516"/>
      <c r="HU37" s="514"/>
      <c r="HV37" s="515"/>
      <c r="HW37" s="516"/>
      <c r="HX37" s="514"/>
      <c r="HY37" s="515"/>
      <c r="HZ37" s="516"/>
      <c r="IA37" s="514"/>
      <c r="IB37" s="515"/>
      <c r="IC37" s="516"/>
      <c r="ID37" s="514"/>
      <c r="IE37" s="515"/>
      <c r="IF37" s="516"/>
      <c r="IG37" s="514"/>
      <c r="IH37" s="515"/>
      <c r="II37" s="516"/>
      <c r="IJ37" s="514"/>
      <c r="IK37" s="515"/>
      <c r="IL37" s="516"/>
      <c r="IM37" s="514"/>
      <c r="IN37" s="515"/>
      <c r="IO37" s="516"/>
      <c r="IP37" s="514"/>
      <c r="IQ37" s="515"/>
      <c r="IR37" s="516"/>
      <c r="IS37" s="514"/>
      <c r="IT37" s="515"/>
      <c r="IU37" s="516"/>
    </row>
    <row r="38" spans="1:255" ht="15" customHeight="1" thickBot="1">
      <c r="A38" s="397" t="s">
        <v>1</v>
      </c>
      <c r="B38" s="398"/>
      <c r="C38" s="399"/>
      <c r="D38" s="397" t="s">
        <v>1</v>
      </c>
      <c r="E38" s="398"/>
      <c r="F38" s="399"/>
      <c r="G38" s="397" t="s">
        <v>1</v>
      </c>
      <c r="H38" s="398"/>
      <c r="I38" s="399"/>
      <c r="J38" s="397" t="s">
        <v>1</v>
      </c>
      <c r="K38" s="398"/>
      <c r="L38" s="399"/>
      <c r="M38" s="397" t="s">
        <v>1</v>
      </c>
      <c r="N38" s="398"/>
      <c r="O38" s="399"/>
      <c r="P38" s="397" t="s">
        <v>1</v>
      </c>
      <c r="Q38" s="398"/>
      <c r="R38" s="399"/>
      <c r="S38" s="397" t="s">
        <v>1</v>
      </c>
      <c r="T38" s="398"/>
      <c r="U38" s="399"/>
      <c r="V38" s="397" t="s">
        <v>1</v>
      </c>
      <c r="W38" s="398"/>
      <c r="X38" s="399"/>
      <c r="Y38" s="397" t="s">
        <v>1</v>
      </c>
      <c r="Z38" s="398"/>
      <c r="AA38" s="399"/>
      <c r="AB38" s="397" t="s">
        <v>1</v>
      </c>
      <c r="AC38" s="398"/>
      <c r="AD38" s="399"/>
      <c r="AE38" s="397" t="s">
        <v>1</v>
      </c>
      <c r="AF38" s="398"/>
      <c r="AG38" s="399"/>
      <c r="AH38" s="397" t="s">
        <v>1</v>
      </c>
      <c r="AI38" s="398"/>
      <c r="AJ38" s="399"/>
      <c r="AK38" s="397" t="s">
        <v>1</v>
      </c>
      <c r="AL38" s="398"/>
      <c r="AM38" s="399"/>
      <c r="AN38" s="397" t="s">
        <v>1</v>
      </c>
      <c r="AO38" s="398"/>
      <c r="AP38" s="399"/>
      <c r="AQ38" s="397" t="s">
        <v>1</v>
      </c>
      <c r="AR38" s="398"/>
      <c r="AS38" s="399"/>
      <c r="AT38" s="397" t="s">
        <v>1</v>
      </c>
      <c r="AU38" s="398"/>
      <c r="AV38" s="399"/>
      <c r="AW38" s="397" t="s">
        <v>1</v>
      </c>
      <c r="AX38" s="398"/>
      <c r="AY38" s="399"/>
      <c r="AZ38" s="397" t="s">
        <v>1</v>
      </c>
      <c r="BA38" s="398"/>
      <c r="BB38" s="399"/>
      <c r="BC38" s="397" t="s">
        <v>1</v>
      </c>
      <c r="BD38" s="398"/>
      <c r="BE38" s="399"/>
      <c r="BF38" s="397" t="s">
        <v>1</v>
      </c>
      <c r="BG38" s="398"/>
      <c r="BH38" s="399"/>
      <c r="BI38" s="397" t="s">
        <v>1</v>
      </c>
      <c r="BJ38" s="398"/>
      <c r="BK38" s="399"/>
      <c r="BL38" s="397" t="s">
        <v>1</v>
      </c>
      <c r="BM38" s="398"/>
      <c r="BN38" s="399"/>
      <c r="BO38" s="397" t="s">
        <v>1</v>
      </c>
      <c r="BP38" s="398"/>
      <c r="BQ38" s="399"/>
      <c r="BR38" s="397" t="s">
        <v>1</v>
      </c>
      <c r="BS38" s="398"/>
      <c r="BT38" s="399"/>
      <c r="BU38" s="397" t="s">
        <v>1</v>
      </c>
      <c r="BV38" s="398"/>
      <c r="BW38" s="399"/>
      <c r="BX38" s="397" t="s">
        <v>1</v>
      </c>
      <c r="BY38" s="398"/>
      <c r="BZ38" s="399"/>
      <c r="CA38" s="397" t="s">
        <v>1</v>
      </c>
      <c r="CB38" s="398"/>
      <c r="CC38" s="399"/>
      <c r="CD38" s="397" t="s">
        <v>1</v>
      </c>
      <c r="CE38" s="398"/>
      <c r="CF38" s="399"/>
      <c r="CG38" s="397" t="s">
        <v>1</v>
      </c>
      <c r="CH38" s="398"/>
      <c r="CI38" s="399"/>
      <c r="CJ38" s="397" t="s">
        <v>1</v>
      </c>
      <c r="CK38" s="398"/>
      <c r="CL38" s="399"/>
      <c r="CM38" s="397" t="s">
        <v>1</v>
      </c>
      <c r="CN38" s="398"/>
      <c r="CO38" s="399"/>
      <c r="CP38" s="397" t="s">
        <v>1</v>
      </c>
      <c r="CQ38" s="398"/>
      <c r="CR38" s="399"/>
      <c r="CS38" s="397" t="s">
        <v>1</v>
      </c>
      <c r="CT38" s="398"/>
      <c r="CU38" s="399"/>
      <c r="CV38" s="397" t="s">
        <v>1</v>
      </c>
      <c r="CW38" s="398"/>
      <c r="CX38" s="399"/>
      <c r="CY38" s="397" t="s">
        <v>1</v>
      </c>
      <c r="CZ38" s="398"/>
      <c r="DA38" s="399"/>
      <c r="DB38" s="397" t="s">
        <v>1</v>
      </c>
      <c r="DC38" s="398"/>
      <c r="DD38" s="399"/>
      <c r="DE38" s="397" t="s">
        <v>1</v>
      </c>
      <c r="DF38" s="398"/>
      <c r="DG38" s="399"/>
      <c r="DH38" s="397" t="s">
        <v>1</v>
      </c>
      <c r="DI38" s="398"/>
      <c r="DJ38" s="399"/>
      <c r="DK38" s="397" t="s">
        <v>1</v>
      </c>
      <c r="DL38" s="398"/>
      <c r="DM38" s="399"/>
      <c r="DN38" s="397" t="s">
        <v>1</v>
      </c>
      <c r="DO38" s="398"/>
      <c r="DP38" s="399"/>
      <c r="DQ38" s="397" t="s">
        <v>1</v>
      </c>
      <c r="DR38" s="398"/>
      <c r="DS38" s="399"/>
      <c r="DT38" s="397" t="s">
        <v>1</v>
      </c>
      <c r="DU38" s="398"/>
      <c r="DV38" s="399"/>
      <c r="DW38" s="397" t="s">
        <v>1</v>
      </c>
      <c r="DX38" s="398"/>
      <c r="DY38" s="399"/>
      <c r="DZ38" s="397" t="s">
        <v>1</v>
      </c>
      <c r="EA38" s="398"/>
      <c r="EB38" s="399"/>
      <c r="EC38" s="397" t="s">
        <v>1</v>
      </c>
      <c r="ED38" s="398"/>
      <c r="EE38" s="399"/>
      <c r="EF38" s="397" t="s">
        <v>1</v>
      </c>
      <c r="EG38" s="398"/>
      <c r="EH38" s="399"/>
      <c r="EI38" s="397" t="s">
        <v>1</v>
      </c>
      <c r="EJ38" s="398"/>
      <c r="EK38" s="399"/>
      <c r="EL38" s="397" t="s">
        <v>1</v>
      </c>
      <c r="EM38" s="398"/>
      <c r="EN38" s="399"/>
      <c r="EO38" s="397" t="s">
        <v>1</v>
      </c>
      <c r="EP38" s="398"/>
      <c r="EQ38" s="399"/>
      <c r="ER38" s="397" t="s">
        <v>1</v>
      </c>
      <c r="ES38" s="398"/>
      <c r="ET38" s="399"/>
      <c r="EU38" s="397" t="s">
        <v>1</v>
      </c>
      <c r="EV38" s="398"/>
      <c r="EW38" s="399"/>
      <c r="EX38" s="397" t="s">
        <v>1</v>
      </c>
      <c r="EY38" s="398"/>
      <c r="EZ38" s="399"/>
      <c r="FA38" s="397" t="s">
        <v>1</v>
      </c>
      <c r="FB38" s="398"/>
      <c r="FC38" s="399"/>
      <c r="FD38" s="397" t="s">
        <v>1</v>
      </c>
      <c r="FE38" s="398"/>
      <c r="FF38" s="399"/>
      <c r="FG38" s="397" t="s">
        <v>1</v>
      </c>
      <c r="FH38" s="398"/>
      <c r="FI38" s="399"/>
      <c r="FJ38" s="397" t="s">
        <v>1</v>
      </c>
      <c r="FK38" s="398"/>
      <c r="FL38" s="399"/>
      <c r="FM38" s="397" t="s">
        <v>1</v>
      </c>
      <c r="FN38" s="398"/>
      <c r="FO38" s="399"/>
      <c r="FP38" s="397" t="s">
        <v>1</v>
      </c>
      <c r="FQ38" s="398"/>
      <c r="FR38" s="399"/>
      <c r="FS38" s="397" t="s">
        <v>1</v>
      </c>
      <c r="FT38" s="398"/>
      <c r="FU38" s="399"/>
      <c r="FV38" s="397" t="s">
        <v>1</v>
      </c>
      <c r="FW38" s="398"/>
      <c r="FX38" s="399"/>
      <c r="FY38" s="397" t="s">
        <v>1</v>
      </c>
      <c r="FZ38" s="398"/>
      <c r="GA38" s="399"/>
      <c r="GB38" s="397" t="s">
        <v>1</v>
      </c>
      <c r="GC38" s="398"/>
      <c r="GD38" s="399"/>
      <c r="GE38" s="397" t="s">
        <v>1</v>
      </c>
      <c r="GF38" s="398"/>
      <c r="GG38" s="399"/>
      <c r="GH38" s="397" t="s">
        <v>1</v>
      </c>
      <c r="GI38" s="398"/>
      <c r="GJ38" s="399"/>
      <c r="GK38" s="397" t="s">
        <v>1</v>
      </c>
      <c r="GL38" s="398"/>
      <c r="GM38" s="399"/>
      <c r="GN38" s="397" t="s">
        <v>1</v>
      </c>
      <c r="GO38" s="398"/>
      <c r="GP38" s="399"/>
      <c r="GQ38" s="397" t="s">
        <v>1</v>
      </c>
      <c r="GR38" s="398"/>
      <c r="GS38" s="399"/>
      <c r="GT38" s="397" t="s">
        <v>1</v>
      </c>
      <c r="GU38" s="398"/>
      <c r="GV38" s="399"/>
      <c r="GW38" s="397" t="s">
        <v>1</v>
      </c>
      <c r="GX38" s="398"/>
      <c r="GY38" s="399"/>
      <c r="GZ38" s="397" t="s">
        <v>1</v>
      </c>
      <c r="HA38" s="398"/>
      <c r="HB38" s="399"/>
      <c r="HC38" s="397" t="s">
        <v>1</v>
      </c>
      <c r="HD38" s="398"/>
      <c r="HE38" s="399"/>
      <c r="HF38" s="397" t="s">
        <v>1</v>
      </c>
      <c r="HG38" s="398"/>
      <c r="HH38" s="399"/>
      <c r="HI38" s="397" t="s">
        <v>1</v>
      </c>
      <c r="HJ38" s="398"/>
      <c r="HK38" s="399"/>
      <c r="HL38" s="397" t="s">
        <v>1</v>
      </c>
      <c r="HM38" s="398"/>
      <c r="HN38" s="399"/>
      <c r="HO38" s="397" t="s">
        <v>1</v>
      </c>
      <c r="HP38" s="398"/>
      <c r="HQ38" s="399"/>
      <c r="HR38" s="397" t="s">
        <v>1</v>
      </c>
      <c r="HS38" s="398"/>
      <c r="HT38" s="399"/>
      <c r="HU38" s="397" t="s">
        <v>1</v>
      </c>
      <c r="HV38" s="398"/>
      <c r="HW38" s="399"/>
      <c r="HX38" s="397" t="s">
        <v>1</v>
      </c>
      <c r="HY38" s="398"/>
      <c r="HZ38" s="399"/>
      <c r="IA38" s="397" t="s">
        <v>1</v>
      </c>
      <c r="IB38" s="398"/>
      <c r="IC38" s="399"/>
      <c r="ID38" s="397" t="s">
        <v>1</v>
      </c>
      <c r="IE38" s="398"/>
      <c r="IF38" s="399"/>
      <c r="IG38" s="397" t="s">
        <v>1</v>
      </c>
      <c r="IH38" s="398"/>
      <c r="II38" s="399"/>
      <c r="IJ38" s="397" t="s">
        <v>1</v>
      </c>
      <c r="IK38" s="398"/>
      <c r="IL38" s="399"/>
      <c r="IM38" s="397" t="s">
        <v>1</v>
      </c>
      <c r="IN38" s="398"/>
      <c r="IO38" s="399"/>
      <c r="IP38" s="397" t="s">
        <v>1</v>
      </c>
      <c r="IQ38" s="398"/>
      <c r="IR38" s="399"/>
      <c r="IS38" s="33" t="s">
        <v>1</v>
      </c>
      <c r="IT38" s="28"/>
      <c r="IU38" s="27"/>
    </row>
    <row r="39" spans="1:255" s="139" customFormat="1" ht="15" customHeight="1" thickBot="1">
      <c r="A39" s="227"/>
      <c r="B39" s="228"/>
      <c r="C39" s="229"/>
      <c r="D39" s="227"/>
      <c r="E39" s="228"/>
      <c r="F39" s="229"/>
      <c r="G39" s="227"/>
      <c r="H39" s="228"/>
      <c r="I39" s="229"/>
      <c r="J39" s="227"/>
      <c r="K39" s="228"/>
      <c r="L39" s="229"/>
      <c r="M39" s="423"/>
      <c r="N39" s="424"/>
      <c r="O39" s="425"/>
      <c r="P39" s="227"/>
      <c r="Q39" s="228"/>
      <c r="R39" s="229"/>
      <c r="S39" s="227"/>
      <c r="T39" s="228"/>
      <c r="U39" s="229"/>
      <c r="V39" s="227"/>
      <c r="W39" s="228"/>
      <c r="X39" s="229"/>
      <c r="Y39" s="233"/>
      <c r="Z39" s="234"/>
      <c r="AA39" s="235"/>
      <c r="AB39" s="420"/>
      <c r="AC39" s="421"/>
      <c r="AD39" s="422"/>
      <c r="AE39" s="423"/>
      <c r="AF39" s="424"/>
      <c r="AG39" s="425"/>
      <c r="AH39" s="423"/>
      <c r="AI39" s="424"/>
      <c r="AJ39" s="425"/>
      <c r="AK39" s="423"/>
      <c r="AL39" s="424"/>
      <c r="AM39" s="425"/>
      <c r="AN39" s="420"/>
      <c r="AO39" s="421"/>
      <c r="AP39" s="422"/>
      <c r="AQ39" s="420"/>
      <c r="AR39" s="421"/>
      <c r="AS39" s="422"/>
      <c r="AT39" s="420"/>
      <c r="AU39" s="421"/>
      <c r="AV39" s="422"/>
      <c r="AW39" s="420"/>
      <c r="AX39" s="421"/>
      <c r="AY39" s="422"/>
      <c r="AZ39" s="420"/>
      <c r="BA39" s="421"/>
      <c r="BB39" s="422"/>
      <c r="BC39" s="420"/>
      <c r="BD39" s="421"/>
      <c r="BE39" s="422"/>
      <c r="BF39" s="423"/>
      <c r="BG39" s="424"/>
      <c r="BH39" s="425"/>
      <c r="BI39" s="423"/>
      <c r="BJ39" s="424"/>
      <c r="BK39" s="425"/>
      <c r="BL39" s="423"/>
      <c r="BM39" s="424"/>
      <c r="BN39" s="425"/>
      <c r="BO39" s="420"/>
      <c r="BP39" s="421"/>
      <c r="BQ39" s="422"/>
      <c r="BR39" s="420"/>
      <c r="BS39" s="421"/>
      <c r="BT39" s="422"/>
      <c r="BU39" s="420"/>
      <c r="BV39" s="421"/>
      <c r="BW39" s="422"/>
      <c r="BX39" s="420"/>
      <c r="BY39" s="421"/>
      <c r="BZ39" s="422"/>
      <c r="CA39" s="420"/>
      <c r="CB39" s="421"/>
      <c r="CC39" s="422"/>
      <c r="CD39" s="277"/>
      <c r="CE39" s="134"/>
      <c r="CF39" s="278"/>
      <c r="CG39" s="60"/>
      <c r="CH39" s="212"/>
      <c r="CI39" s="59"/>
      <c r="CJ39" s="420"/>
      <c r="CK39" s="421"/>
      <c r="CL39" s="422"/>
      <c r="CM39" s="447"/>
      <c r="CN39" s="448"/>
      <c r="CO39" s="449"/>
      <c r="CP39" s="420"/>
      <c r="CQ39" s="421"/>
      <c r="CR39" s="422"/>
      <c r="CS39" s="420"/>
      <c r="CT39" s="421"/>
      <c r="CU39" s="422"/>
      <c r="CV39" s="420"/>
      <c r="CW39" s="421"/>
      <c r="CX39" s="422"/>
      <c r="CY39" s="420"/>
      <c r="CZ39" s="421"/>
      <c r="DA39" s="422"/>
      <c r="DB39" s="420"/>
      <c r="DC39" s="421"/>
      <c r="DD39" s="422"/>
      <c r="DE39" s="420"/>
      <c r="DF39" s="421"/>
      <c r="DG39" s="422"/>
      <c r="DH39" s="420"/>
      <c r="DI39" s="421"/>
      <c r="DJ39" s="422"/>
      <c r="DK39" s="420"/>
      <c r="DL39" s="421"/>
      <c r="DM39" s="422"/>
      <c r="DN39" s="420"/>
      <c r="DO39" s="421"/>
      <c r="DP39" s="422"/>
      <c r="DQ39" s="420"/>
      <c r="DR39" s="421"/>
      <c r="DS39" s="422"/>
      <c r="DT39" s="420"/>
      <c r="DU39" s="421"/>
      <c r="DV39" s="422"/>
      <c r="DW39" s="420"/>
      <c r="DX39" s="421"/>
      <c r="DY39" s="422"/>
      <c r="DZ39" s="420"/>
      <c r="EA39" s="421"/>
      <c r="EB39" s="422"/>
      <c r="EC39" s="60"/>
      <c r="ED39" s="212"/>
      <c r="EE39" s="59"/>
      <c r="EF39" s="420"/>
      <c r="EG39" s="421"/>
      <c r="EH39" s="422"/>
      <c r="EI39" s="420"/>
      <c r="EJ39" s="421"/>
      <c r="EK39" s="422"/>
      <c r="EL39" s="420"/>
      <c r="EM39" s="421"/>
      <c r="EN39" s="422"/>
      <c r="EO39" s="423"/>
      <c r="EP39" s="424"/>
      <c r="EQ39" s="425"/>
      <c r="ER39" s="423"/>
      <c r="ES39" s="424"/>
      <c r="ET39" s="425"/>
      <c r="EU39" s="423"/>
      <c r="EV39" s="424"/>
      <c r="EW39" s="425"/>
      <c r="EX39" s="423"/>
      <c r="EY39" s="424"/>
      <c r="EZ39" s="425"/>
      <c r="FA39" s="423"/>
      <c r="FB39" s="424"/>
      <c r="FC39" s="425"/>
      <c r="FD39" s="423"/>
      <c r="FE39" s="424"/>
      <c r="FF39" s="425"/>
      <c r="FG39" s="423"/>
      <c r="FH39" s="424"/>
      <c r="FI39" s="425"/>
      <c r="FJ39" s="423"/>
      <c r="FK39" s="424"/>
      <c r="FL39" s="425"/>
      <c r="FM39" s="423"/>
      <c r="FN39" s="424"/>
      <c r="FO39" s="425"/>
      <c r="FP39" s="423"/>
      <c r="FQ39" s="424"/>
      <c r="FR39" s="425"/>
      <c r="FS39" s="423"/>
      <c r="FT39" s="424"/>
      <c r="FU39" s="425"/>
      <c r="FV39" s="423"/>
      <c r="FW39" s="424"/>
      <c r="FX39" s="425"/>
      <c r="FY39" s="423"/>
      <c r="FZ39" s="424"/>
      <c r="GA39" s="425"/>
      <c r="GB39" s="423"/>
      <c r="GC39" s="424"/>
      <c r="GD39" s="425"/>
      <c r="GE39" s="423"/>
      <c r="GF39" s="424"/>
      <c r="GG39" s="425"/>
      <c r="GH39" s="423"/>
      <c r="GI39" s="424"/>
      <c r="GJ39" s="425"/>
      <c r="GK39" s="423"/>
      <c r="GL39" s="424"/>
      <c r="GM39" s="425"/>
      <c r="GN39" s="423"/>
      <c r="GO39" s="424"/>
      <c r="GP39" s="425"/>
      <c r="GQ39" s="423"/>
      <c r="GR39" s="424"/>
      <c r="GS39" s="425"/>
      <c r="GT39" s="423"/>
      <c r="GU39" s="424"/>
      <c r="GV39" s="425"/>
      <c r="GW39" s="423"/>
      <c r="GX39" s="424"/>
      <c r="GY39" s="425"/>
      <c r="GZ39" s="423"/>
      <c r="HA39" s="424"/>
      <c r="HB39" s="425"/>
      <c r="HC39" s="423"/>
      <c r="HD39" s="424"/>
      <c r="HE39" s="425"/>
      <c r="HF39" s="423"/>
      <c r="HG39" s="424"/>
      <c r="HH39" s="425"/>
      <c r="HI39" s="423"/>
      <c r="HJ39" s="424"/>
      <c r="HK39" s="425"/>
      <c r="HL39" s="423"/>
      <c r="HM39" s="424"/>
      <c r="HN39" s="425"/>
      <c r="HO39" s="423"/>
      <c r="HP39" s="424"/>
      <c r="HQ39" s="425"/>
      <c r="HR39" s="423"/>
      <c r="HS39" s="424"/>
      <c r="HT39" s="425"/>
      <c r="HU39" s="423"/>
      <c r="HV39" s="424"/>
      <c r="HW39" s="425"/>
      <c r="HX39" s="423"/>
      <c r="HY39" s="424"/>
      <c r="HZ39" s="425"/>
      <c r="IA39" s="423"/>
      <c r="IB39" s="424"/>
      <c r="IC39" s="425"/>
      <c r="ID39" s="423"/>
      <c r="IE39" s="424"/>
      <c r="IF39" s="425"/>
      <c r="IG39" s="423"/>
      <c r="IH39" s="424"/>
      <c r="II39" s="425"/>
      <c r="IJ39" s="423"/>
      <c r="IK39" s="424"/>
      <c r="IL39" s="425"/>
      <c r="IM39" s="423"/>
      <c r="IN39" s="424"/>
      <c r="IO39" s="425"/>
      <c r="IP39" s="423"/>
      <c r="IQ39" s="424"/>
      <c r="IR39" s="425"/>
      <c r="IS39" s="230"/>
      <c r="IT39" s="231"/>
      <c r="IU39" s="232"/>
    </row>
    <row r="40" spans="1:255" s="139" customFormat="1" ht="15" customHeight="1">
      <c r="A40" s="233"/>
      <c r="B40" s="234"/>
      <c r="C40" s="235"/>
      <c r="D40" s="423"/>
      <c r="E40" s="424"/>
      <c r="F40" s="425"/>
      <c r="G40" s="423"/>
      <c r="H40" s="424"/>
      <c r="I40" s="425"/>
      <c r="J40" s="423"/>
      <c r="K40" s="424"/>
      <c r="L40" s="425"/>
      <c r="M40" s="420"/>
      <c r="N40" s="421"/>
      <c r="O40" s="422"/>
      <c r="P40" s="420"/>
      <c r="Q40" s="421"/>
      <c r="R40" s="422"/>
      <c r="S40" s="420"/>
      <c r="T40" s="421"/>
      <c r="U40" s="422"/>
      <c r="V40" s="420"/>
      <c r="W40" s="421"/>
      <c r="X40" s="422"/>
      <c r="Y40" s="233"/>
      <c r="Z40" s="234"/>
      <c r="AA40" s="235"/>
      <c r="AB40" s="420"/>
      <c r="AC40" s="421"/>
      <c r="AD40" s="422"/>
      <c r="AE40" s="420"/>
      <c r="AF40" s="421"/>
      <c r="AG40" s="422"/>
      <c r="AH40" s="420"/>
      <c r="AI40" s="421"/>
      <c r="AJ40" s="422"/>
      <c r="AK40" s="420"/>
      <c r="AL40" s="421"/>
      <c r="AM40" s="422"/>
      <c r="AN40" s="420"/>
      <c r="AO40" s="421"/>
      <c r="AP40" s="422"/>
      <c r="AQ40" s="420"/>
      <c r="AR40" s="421"/>
      <c r="AS40" s="422"/>
      <c r="AT40" s="420"/>
      <c r="AU40" s="421"/>
      <c r="AV40" s="422"/>
      <c r="AW40" s="420"/>
      <c r="AX40" s="421"/>
      <c r="AY40" s="422"/>
      <c r="AZ40" s="420"/>
      <c r="BA40" s="421"/>
      <c r="BB40" s="422"/>
      <c r="BC40" s="420"/>
      <c r="BD40" s="421"/>
      <c r="BE40" s="422"/>
      <c r="BF40" s="420"/>
      <c r="BG40" s="421"/>
      <c r="BH40" s="422"/>
      <c r="BI40" s="420"/>
      <c r="BJ40" s="421"/>
      <c r="BK40" s="422"/>
      <c r="BL40" s="420"/>
      <c r="BM40" s="421"/>
      <c r="BN40" s="422"/>
      <c r="BO40" s="420"/>
      <c r="BP40" s="421"/>
      <c r="BQ40" s="422"/>
      <c r="BR40" s="420"/>
      <c r="BS40" s="421"/>
      <c r="BT40" s="422"/>
      <c r="BU40" s="420"/>
      <c r="BV40" s="421"/>
      <c r="BW40" s="422"/>
      <c r="BX40" s="420"/>
      <c r="BY40" s="421"/>
      <c r="BZ40" s="422"/>
      <c r="CA40" s="420"/>
      <c r="CB40" s="421"/>
      <c r="CC40" s="422"/>
      <c r="CD40" s="420"/>
      <c r="CE40" s="421"/>
      <c r="CF40" s="422"/>
      <c r="CG40" s="277"/>
      <c r="CH40" s="134"/>
      <c r="CI40" s="278"/>
      <c r="CJ40" s="420"/>
      <c r="CK40" s="421"/>
      <c r="CL40" s="422"/>
      <c r="CM40" s="420"/>
      <c r="CN40" s="421"/>
      <c r="CO40" s="422"/>
      <c r="CP40" s="420"/>
      <c r="CQ40" s="421"/>
      <c r="CR40" s="422"/>
      <c r="CS40" s="420"/>
      <c r="CT40" s="421"/>
      <c r="CU40" s="422"/>
      <c r="CV40" s="420"/>
      <c r="CW40" s="421"/>
      <c r="CX40" s="422"/>
      <c r="CY40" s="420"/>
      <c r="CZ40" s="421"/>
      <c r="DA40" s="422"/>
      <c r="DB40" s="420"/>
      <c r="DC40" s="421"/>
      <c r="DD40" s="422"/>
      <c r="DE40" s="420"/>
      <c r="DF40" s="421"/>
      <c r="DG40" s="422"/>
      <c r="DH40" s="420"/>
      <c r="DI40" s="421"/>
      <c r="DJ40" s="422"/>
      <c r="DK40" s="420"/>
      <c r="DL40" s="421"/>
      <c r="DM40" s="422"/>
      <c r="DN40" s="420"/>
      <c r="DO40" s="421"/>
      <c r="DP40" s="422"/>
      <c r="DQ40" s="420"/>
      <c r="DR40" s="421"/>
      <c r="DS40" s="422"/>
      <c r="DT40" s="420"/>
      <c r="DU40" s="421"/>
      <c r="DV40" s="422"/>
      <c r="DW40" s="420"/>
      <c r="DX40" s="421"/>
      <c r="DY40" s="422"/>
      <c r="DZ40" s="420"/>
      <c r="EA40" s="421"/>
      <c r="EB40" s="422"/>
      <c r="EC40" s="277"/>
      <c r="ED40" s="134"/>
      <c r="EE40" s="278"/>
      <c r="EF40" s="420"/>
      <c r="EG40" s="421"/>
      <c r="EH40" s="422"/>
      <c r="EI40" s="420"/>
      <c r="EJ40" s="421"/>
      <c r="EK40" s="422"/>
      <c r="EL40" s="420"/>
      <c r="EM40" s="421"/>
      <c r="EN40" s="422"/>
      <c r="EO40" s="420"/>
      <c r="EP40" s="421"/>
      <c r="EQ40" s="422"/>
      <c r="ER40" s="420"/>
      <c r="ES40" s="421"/>
      <c r="ET40" s="422"/>
      <c r="EU40" s="420"/>
      <c r="EV40" s="421"/>
      <c r="EW40" s="422"/>
      <c r="EX40" s="420"/>
      <c r="EY40" s="421"/>
      <c r="EZ40" s="422"/>
      <c r="FA40" s="420"/>
      <c r="FB40" s="421"/>
      <c r="FC40" s="422"/>
      <c r="FD40" s="420"/>
      <c r="FE40" s="421"/>
      <c r="FF40" s="422"/>
      <c r="FG40" s="420"/>
      <c r="FH40" s="421"/>
      <c r="FI40" s="422"/>
      <c r="FJ40" s="420"/>
      <c r="FK40" s="421"/>
      <c r="FL40" s="422"/>
      <c r="FM40" s="420"/>
      <c r="FN40" s="421"/>
      <c r="FO40" s="422"/>
      <c r="FP40" s="420"/>
      <c r="FQ40" s="421"/>
      <c r="FR40" s="422"/>
      <c r="FS40" s="420"/>
      <c r="FT40" s="421"/>
      <c r="FU40" s="422"/>
      <c r="FV40" s="420"/>
      <c r="FW40" s="421"/>
      <c r="FX40" s="422"/>
      <c r="FY40" s="420"/>
      <c r="FZ40" s="421"/>
      <c r="GA40" s="422"/>
      <c r="GB40" s="420"/>
      <c r="GC40" s="421"/>
      <c r="GD40" s="422"/>
      <c r="GE40" s="420"/>
      <c r="GF40" s="421"/>
      <c r="GG40" s="422"/>
      <c r="GH40" s="420"/>
      <c r="GI40" s="421"/>
      <c r="GJ40" s="422"/>
      <c r="GK40" s="420"/>
      <c r="GL40" s="421"/>
      <c r="GM40" s="422"/>
      <c r="GN40" s="420"/>
      <c r="GO40" s="421"/>
      <c r="GP40" s="422"/>
      <c r="GQ40" s="420"/>
      <c r="GR40" s="421"/>
      <c r="GS40" s="422"/>
      <c r="GT40" s="420"/>
      <c r="GU40" s="421"/>
      <c r="GV40" s="422"/>
      <c r="GW40" s="420"/>
      <c r="GX40" s="421"/>
      <c r="GY40" s="422"/>
      <c r="GZ40" s="420"/>
      <c r="HA40" s="421"/>
      <c r="HB40" s="422"/>
      <c r="HC40" s="420"/>
      <c r="HD40" s="421"/>
      <c r="HE40" s="422"/>
      <c r="HF40" s="420"/>
      <c r="HG40" s="421"/>
      <c r="HH40" s="422"/>
      <c r="HI40" s="420"/>
      <c r="HJ40" s="421"/>
      <c r="HK40" s="422"/>
      <c r="HL40" s="420"/>
      <c r="HM40" s="421"/>
      <c r="HN40" s="422"/>
      <c r="HO40" s="420"/>
      <c r="HP40" s="421"/>
      <c r="HQ40" s="422"/>
      <c r="HR40" s="420"/>
      <c r="HS40" s="421"/>
      <c r="HT40" s="422"/>
      <c r="HU40" s="420"/>
      <c r="HV40" s="421"/>
      <c r="HW40" s="422"/>
      <c r="HX40" s="420"/>
      <c r="HY40" s="421"/>
      <c r="HZ40" s="422"/>
      <c r="IA40" s="420"/>
      <c r="IB40" s="421"/>
      <c r="IC40" s="422"/>
      <c r="ID40" s="420"/>
      <c r="IE40" s="421"/>
      <c r="IF40" s="422"/>
      <c r="IG40" s="420"/>
      <c r="IH40" s="421"/>
      <c r="II40" s="422"/>
      <c r="IJ40" s="420"/>
      <c r="IK40" s="421"/>
      <c r="IL40" s="422"/>
      <c r="IM40" s="420"/>
      <c r="IN40" s="421"/>
      <c r="IO40" s="422"/>
      <c r="IP40" s="420"/>
      <c r="IQ40" s="421"/>
      <c r="IR40" s="422"/>
      <c r="IS40" s="135"/>
      <c r="IT40" s="215"/>
      <c r="IU40" s="136"/>
    </row>
    <row r="41" spans="1:255" s="139" customFormat="1" ht="15" customHeight="1">
      <c r="A41" s="233"/>
      <c r="B41" s="234"/>
      <c r="C41" s="235"/>
      <c r="D41" s="420"/>
      <c r="E41" s="421"/>
      <c r="F41" s="422"/>
      <c r="G41" s="420"/>
      <c r="H41" s="421"/>
      <c r="I41" s="422"/>
      <c r="J41" s="420"/>
      <c r="K41" s="421"/>
      <c r="L41" s="422"/>
      <c r="M41" s="277"/>
      <c r="N41" s="134"/>
      <c r="O41" s="278"/>
      <c r="P41" s="420"/>
      <c r="Q41" s="421"/>
      <c r="R41" s="422"/>
      <c r="S41" s="443"/>
      <c r="T41" s="444"/>
      <c r="U41" s="445"/>
      <c r="V41" s="443"/>
      <c r="W41" s="444"/>
      <c r="X41" s="445"/>
      <c r="Y41" s="420"/>
      <c r="Z41" s="421"/>
      <c r="AA41" s="422"/>
      <c r="AB41" s="420"/>
      <c r="AC41" s="421"/>
      <c r="AD41" s="422"/>
      <c r="AE41" s="420"/>
      <c r="AF41" s="421"/>
      <c r="AG41" s="422"/>
      <c r="AH41" s="420"/>
      <c r="AI41" s="421"/>
      <c r="AJ41" s="422"/>
      <c r="AK41" s="420"/>
      <c r="AL41" s="421"/>
      <c r="AM41" s="422"/>
      <c r="AN41" s="420"/>
      <c r="AO41" s="421"/>
      <c r="AP41" s="422"/>
      <c r="AQ41" s="420"/>
      <c r="AR41" s="421"/>
      <c r="AS41" s="422"/>
      <c r="AT41" s="420"/>
      <c r="AU41" s="421"/>
      <c r="AV41" s="422"/>
      <c r="AW41" s="420"/>
      <c r="AX41" s="421"/>
      <c r="AY41" s="422"/>
      <c r="AZ41" s="420"/>
      <c r="BA41" s="421"/>
      <c r="BB41" s="422"/>
      <c r="BC41" s="420"/>
      <c r="BD41" s="421"/>
      <c r="BE41" s="422"/>
      <c r="BF41" s="420"/>
      <c r="BG41" s="421"/>
      <c r="BH41" s="422"/>
      <c r="BI41" s="233"/>
      <c r="BJ41" s="234"/>
      <c r="BK41" s="235"/>
      <c r="BL41" s="233"/>
      <c r="BM41" s="234"/>
      <c r="BN41" s="235"/>
      <c r="BO41" s="420"/>
      <c r="BP41" s="421"/>
      <c r="BQ41" s="422"/>
      <c r="BR41" s="420"/>
      <c r="BS41" s="421"/>
      <c r="BT41" s="422"/>
      <c r="BU41" s="420"/>
      <c r="BV41" s="421"/>
      <c r="BW41" s="422"/>
      <c r="BX41" s="420"/>
      <c r="BY41" s="421"/>
      <c r="BZ41" s="422"/>
      <c r="CA41" s="420"/>
      <c r="CB41" s="421"/>
      <c r="CC41" s="422"/>
      <c r="CD41" s="420"/>
      <c r="CE41" s="421"/>
      <c r="CF41" s="422"/>
      <c r="CG41" s="420"/>
      <c r="CH41" s="421"/>
      <c r="CI41" s="422"/>
      <c r="CJ41" s="420"/>
      <c r="CK41" s="421"/>
      <c r="CL41" s="422"/>
      <c r="CM41" s="420"/>
      <c r="CN41" s="421"/>
      <c r="CO41" s="422"/>
      <c r="CP41" s="420"/>
      <c r="CQ41" s="421"/>
      <c r="CR41" s="422"/>
      <c r="CS41" s="420"/>
      <c r="CT41" s="421"/>
      <c r="CU41" s="422"/>
      <c r="CV41" s="420"/>
      <c r="CW41" s="421"/>
      <c r="CX41" s="422"/>
      <c r="CY41" s="420"/>
      <c r="CZ41" s="421"/>
      <c r="DA41" s="422"/>
      <c r="DB41" s="420"/>
      <c r="DC41" s="421"/>
      <c r="DD41" s="422"/>
      <c r="DE41" s="420"/>
      <c r="DF41" s="421"/>
      <c r="DG41" s="422"/>
      <c r="DH41" s="420"/>
      <c r="DI41" s="421"/>
      <c r="DJ41" s="422"/>
      <c r="DK41" s="420"/>
      <c r="DL41" s="421"/>
      <c r="DM41" s="422"/>
      <c r="DN41" s="420"/>
      <c r="DO41" s="421"/>
      <c r="DP41" s="422"/>
      <c r="DQ41" s="420"/>
      <c r="DR41" s="421"/>
      <c r="DS41" s="422"/>
      <c r="DT41" s="420"/>
      <c r="DU41" s="421"/>
      <c r="DV41" s="422"/>
      <c r="DW41" s="420"/>
      <c r="DX41" s="421"/>
      <c r="DY41" s="422"/>
      <c r="DZ41" s="420"/>
      <c r="EA41" s="421"/>
      <c r="EB41" s="422"/>
      <c r="EC41" s="277"/>
      <c r="ED41" s="134"/>
      <c r="EE41" s="278"/>
      <c r="EF41" s="420"/>
      <c r="EG41" s="421"/>
      <c r="EH41" s="422"/>
      <c r="EI41" s="420"/>
      <c r="EJ41" s="421"/>
      <c r="EK41" s="422"/>
      <c r="EL41" s="420"/>
      <c r="EM41" s="421"/>
      <c r="EN41" s="422"/>
      <c r="EO41" s="420"/>
      <c r="EP41" s="421"/>
      <c r="EQ41" s="422"/>
      <c r="ER41" s="420"/>
      <c r="ES41" s="421"/>
      <c r="ET41" s="422"/>
      <c r="EU41" s="420"/>
      <c r="EV41" s="421"/>
      <c r="EW41" s="422"/>
      <c r="EX41" s="420"/>
      <c r="EY41" s="421"/>
      <c r="EZ41" s="422"/>
      <c r="FA41" s="420"/>
      <c r="FB41" s="421"/>
      <c r="FC41" s="422"/>
      <c r="FD41" s="420"/>
      <c r="FE41" s="421"/>
      <c r="FF41" s="422"/>
      <c r="FG41" s="420"/>
      <c r="FH41" s="421"/>
      <c r="FI41" s="422"/>
      <c r="FJ41" s="420"/>
      <c r="FK41" s="421"/>
      <c r="FL41" s="422"/>
      <c r="FM41" s="420"/>
      <c r="FN41" s="421"/>
      <c r="FO41" s="422"/>
      <c r="FP41" s="420"/>
      <c r="FQ41" s="421"/>
      <c r="FR41" s="422"/>
      <c r="FS41" s="420"/>
      <c r="FT41" s="421"/>
      <c r="FU41" s="422"/>
      <c r="FV41" s="420"/>
      <c r="FW41" s="421"/>
      <c r="FX41" s="422"/>
      <c r="FY41" s="420"/>
      <c r="FZ41" s="421"/>
      <c r="GA41" s="422"/>
      <c r="GB41" s="420"/>
      <c r="GC41" s="421"/>
      <c r="GD41" s="422"/>
      <c r="GE41" s="420"/>
      <c r="GF41" s="421"/>
      <c r="GG41" s="422"/>
      <c r="GH41" s="420"/>
      <c r="GI41" s="421"/>
      <c r="GJ41" s="422"/>
      <c r="GK41" s="420"/>
      <c r="GL41" s="421"/>
      <c r="GM41" s="422"/>
      <c r="GN41" s="420"/>
      <c r="GO41" s="421"/>
      <c r="GP41" s="422"/>
      <c r="GQ41" s="420"/>
      <c r="GR41" s="421"/>
      <c r="GS41" s="422"/>
      <c r="GT41" s="420"/>
      <c r="GU41" s="421"/>
      <c r="GV41" s="422"/>
      <c r="GW41" s="420"/>
      <c r="GX41" s="421"/>
      <c r="GY41" s="422"/>
      <c r="GZ41" s="420"/>
      <c r="HA41" s="421"/>
      <c r="HB41" s="422"/>
      <c r="HC41" s="420"/>
      <c r="HD41" s="421"/>
      <c r="HE41" s="422"/>
      <c r="HF41" s="420"/>
      <c r="HG41" s="421"/>
      <c r="HH41" s="422"/>
      <c r="HI41" s="420"/>
      <c r="HJ41" s="421"/>
      <c r="HK41" s="422"/>
      <c r="HL41" s="420"/>
      <c r="HM41" s="421"/>
      <c r="HN41" s="422"/>
      <c r="HO41" s="420"/>
      <c r="HP41" s="421"/>
      <c r="HQ41" s="422"/>
      <c r="HR41" s="420"/>
      <c r="HS41" s="421"/>
      <c r="HT41" s="422"/>
      <c r="HU41" s="420"/>
      <c r="HV41" s="421"/>
      <c r="HW41" s="422"/>
      <c r="HX41" s="420"/>
      <c r="HY41" s="421"/>
      <c r="HZ41" s="422"/>
      <c r="IA41" s="420"/>
      <c r="IB41" s="421"/>
      <c r="IC41" s="422"/>
      <c r="ID41" s="420"/>
      <c r="IE41" s="421"/>
      <c r="IF41" s="422"/>
      <c r="IG41" s="420"/>
      <c r="IH41" s="421"/>
      <c r="II41" s="422"/>
      <c r="IJ41" s="420"/>
      <c r="IK41" s="421"/>
      <c r="IL41" s="422"/>
      <c r="IM41" s="420"/>
      <c r="IN41" s="421"/>
      <c r="IO41" s="422"/>
      <c r="IP41" s="420"/>
      <c r="IQ41" s="421"/>
      <c r="IR41" s="422"/>
      <c r="IS41" s="135"/>
      <c r="IT41" s="215"/>
      <c r="IU41" s="136"/>
    </row>
    <row r="42" spans="1:255" s="139" customFormat="1" ht="15" customHeight="1">
      <c r="A42" s="233"/>
      <c r="B42" s="234"/>
      <c r="C42" s="235"/>
      <c r="D42" s="420"/>
      <c r="E42" s="421"/>
      <c r="F42" s="422"/>
      <c r="G42" s="420"/>
      <c r="H42" s="421"/>
      <c r="I42" s="422"/>
      <c r="J42" s="420"/>
      <c r="K42" s="421"/>
      <c r="L42" s="422"/>
      <c r="M42" s="420"/>
      <c r="N42" s="421"/>
      <c r="O42" s="422"/>
      <c r="P42" s="420"/>
      <c r="Q42" s="421"/>
      <c r="R42" s="422"/>
      <c r="S42" s="420"/>
      <c r="T42" s="421"/>
      <c r="U42" s="422"/>
      <c r="V42" s="420"/>
      <c r="W42" s="421"/>
      <c r="X42" s="422"/>
      <c r="Y42" s="233"/>
      <c r="Z42" s="234"/>
      <c r="AA42" s="235"/>
      <c r="AB42" s="420"/>
      <c r="AC42" s="421"/>
      <c r="AD42" s="422"/>
      <c r="AE42" s="420"/>
      <c r="AF42" s="421"/>
      <c r="AG42" s="422"/>
      <c r="AH42" s="420"/>
      <c r="AI42" s="421"/>
      <c r="AJ42" s="422"/>
      <c r="AK42" s="277"/>
      <c r="AL42" s="234"/>
      <c r="AM42" s="235"/>
      <c r="AN42" s="420"/>
      <c r="AO42" s="421"/>
      <c r="AP42" s="422"/>
      <c r="AQ42" s="420"/>
      <c r="AR42" s="421"/>
      <c r="AS42" s="422"/>
      <c r="AT42" s="420"/>
      <c r="AU42" s="421"/>
      <c r="AV42" s="422"/>
      <c r="AW42" s="420"/>
      <c r="AX42" s="421"/>
      <c r="AY42" s="422"/>
      <c r="AZ42" s="420"/>
      <c r="BA42" s="421"/>
      <c r="BB42" s="422"/>
      <c r="BC42" s="420"/>
      <c r="BD42" s="421"/>
      <c r="BE42" s="422"/>
      <c r="BF42" s="420"/>
      <c r="BG42" s="421"/>
      <c r="BH42" s="422"/>
      <c r="BI42" s="233"/>
      <c r="BJ42" s="234"/>
      <c r="BK42" s="235"/>
      <c r="BL42" s="233"/>
      <c r="BM42" s="234"/>
      <c r="BN42" s="235"/>
      <c r="BO42" s="420"/>
      <c r="BP42" s="421"/>
      <c r="BQ42" s="422"/>
      <c r="BR42" s="420"/>
      <c r="BS42" s="421"/>
      <c r="BT42" s="422"/>
      <c r="BU42" s="420"/>
      <c r="BV42" s="421"/>
      <c r="BW42" s="422"/>
      <c r="BX42" s="420"/>
      <c r="BY42" s="421"/>
      <c r="BZ42" s="422"/>
      <c r="CA42" s="420"/>
      <c r="CB42" s="421"/>
      <c r="CC42" s="422"/>
      <c r="CD42" s="420"/>
      <c r="CE42" s="421"/>
      <c r="CF42" s="422"/>
      <c r="CG42" s="277"/>
      <c r="CH42" s="134"/>
      <c r="CI42" s="278"/>
      <c r="CJ42" s="420"/>
      <c r="CK42" s="421"/>
      <c r="CL42" s="422"/>
      <c r="CM42" s="420"/>
      <c r="CN42" s="421"/>
      <c r="CO42" s="422"/>
      <c r="CP42" s="420"/>
      <c r="CQ42" s="421"/>
      <c r="CR42" s="422"/>
      <c r="CS42" s="420"/>
      <c r="CT42" s="421"/>
      <c r="CU42" s="422"/>
      <c r="CV42" s="420"/>
      <c r="CW42" s="421"/>
      <c r="CX42" s="422"/>
      <c r="CY42" s="420"/>
      <c r="CZ42" s="421"/>
      <c r="DA42" s="422"/>
      <c r="DB42" s="420"/>
      <c r="DC42" s="421"/>
      <c r="DD42" s="422"/>
      <c r="DE42" s="420"/>
      <c r="DF42" s="421"/>
      <c r="DG42" s="422"/>
      <c r="DH42" s="420"/>
      <c r="DI42" s="421"/>
      <c r="DJ42" s="422"/>
      <c r="DK42" s="420"/>
      <c r="DL42" s="421"/>
      <c r="DM42" s="422"/>
      <c r="DN42" s="420"/>
      <c r="DO42" s="421"/>
      <c r="DP42" s="422"/>
      <c r="DQ42" s="420"/>
      <c r="DR42" s="421"/>
      <c r="DS42" s="422"/>
      <c r="DT42" s="420"/>
      <c r="DU42" s="421"/>
      <c r="DV42" s="422"/>
      <c r="DW42" s="420"/>
      <c r="DX42" s="421"/>
      <c r="DY42" s="422"/>
      <c r="DZ42" s="420"/>
      <c r="EA42" s="421"/>
      <c r="EB42" s="422"/>
      <c r="EC42" s="277"/>
      <c r="ED42" s="134"/>
      <c r="EE42" s="278"/>
      <c r="EF42" s="420"/>
      <c r="EG42" s="421"/>
      <c r="EH42" s="422"/>
      <c r="EI42" s="420"/>
      <c r="EJ42" s="421"/>
      <c r="EK42" s="422"/>
      <c r="EL42" s="420"/>
      <c r="EM42" s="421"/>
      <c r="EN42" s="422"/>
      <c r="EO42" s="420"/>
      <c r="EP42" s="421"/>
      <c r="EQ42" s="422"/>
      <c r="ER42" s="420"/>
      <c r="ES42" s="421"/>
      <c r="ET42" s="422"/>
      <c r="EU42" s="420"/>
      <c r="EV42" s="421"/>
      <c r="EW42" s="422"/>
      <c r="EX42" s="420"/>
      <c r="EY42" s="421"/>
      <c r="EZ42" s="422"/>
      <c r="FA42" s="420"/>
      <c r="FB42" s="421"/>
      <c r="FC42" s="422"/>
      <c r="FD42" s="420"/>
      <c r="FE42" s="421"/>
      <c r="FF42" s="422"/>
      <c r="FG42" s="420"/>
      <c r="FH42" s="421"/>
      <c r="FI42" s="422"/>
      <c r="FJ42" s="420"/>
      <c r="FK42" s="421"/>
      <c r="FL42" s="422"/>
      <c r="FM42" s="420"/>
      <c r="FN42" s="421"/>
      <c r="FO42" s="422"/>
      <c r="FP42" s="420"/>
      <c r="FQ42" s="421"/>
      <c r="FR42" s="422"/>
      <c r="FS42" s="420"/>
      <c r="FT42" s="421"/>
      <c r="FU42" s="422"/>
      <c r="FV42" s="420"/>
      <c r="FW42" s="421"/>
      <c r="FX42" s="422"/>
      <c r="FY42" s="420"/>
      <c r="FZ42" s="421"/>
      <c r="GA42" s="422"/>
      <c r="GB42" s="420"/>
      <c r="GC42" s="421"/>
      <c r="GD42" s="422"/>
      <c r="GE42" s="420"/>
      <c r="GF42" s="421"/>
      <c r="GG42" s="422"/>
      <c r="GH42" s="420"/>
      <c r="GI42" s="421"/>
      <c r="GJ42" s="422"/>
      <c r="GK42" s="420"/>
      <c r="GL42" s="421"/>
      <c r="GM42" s="422"/>
      <c r="GN42" s="420"/>
      <c r="GO42" s="421"/>
      <c r="GP42" s="422"/>
      <c r="GQ42" s="420"/>
      <c r="GR42" s="421"/>
      <c r="GS42" s="422"/>
      <c r="GT42" s="420"/>
      <c r="GU42" s="421"/>
      <c r="GV42" s="422"/>
      <c r="GW42" s="420"/>
      <c r="GX42" s="421"/>
      <c r="GY42" s="422"/>
      <c r="GZ42" s="420"/>
      <c r="HA42" s="421"/>
      <c r="HB42" s="422"/>
      <c r="HC42" s="420"/>
      <c r="HD42" s="421"/>
      <c r="HE42" s="422"/>
      <c r="HF42" s="420"/>
      <c r="HG42" s="421"/>
      <c r="HH42" s="422"/>
      <c r="HI42" s="420"/>
      <c r="HJ42" s="421"/>
      <c r="HK42" s="422"/>
      <c r="HL42" s="420"/>
      <c r="HM42" s="421"/>
      <c r="HN42" s="422"/>
      <c r="HO42" s="420"/>
      <c r="HP42" s="421"/>
      <c r="HQ42" s="422"/>
      <c r="HR42" s="420"/>
      <c r="HS42" s="421"/>
      <c r="HT42" s="422"/>
      <c r="HU42" s="420"/>
      <c r="HV42" s="421"/>
      <c r="HW42" s="422"/>
      <c r="HX42" s="420"/>
      <c r="HY42" s="421"/>
      <c r="HZ42" s="422"/>
      <c r="IA42" s="420"/>
      <c r="IB42" s="421"/>
      <c r="IC42" s="422"/>
      <c r="ID42" s="420"/>
      <c r="IE42" s="421"/>
      <c r="IF42" s="422"/>
      <c r="IG42" s="420"/>
      <c r="IH42" s="421"/>
      <c r="II42" s="422"/>
      <c r="IJ42" s="420"/>
      <c r="IK42" s="421"/>
      <c r="IL42" s="422"/>
      <c r="IM42" s="420"/>
      <c r="IN42" s="421"/>
      <c r="IO42" s="422"/>
      <c r="IP42" s="420"/>
      <c r="IQ42" s="421"/>
      <c r="IR42" s="422"/>
      <c r="IS42" s="135"/>
      <c r="IT42" s="215"/>
      <c r="IU42" s="136"/>
    </row>
    <row r="43" spans="1:255" s="139" customFormat="1" ht="15" customHeight="1">
      <c r="A43" s="233"/>
      <c r="B43" s="234"/>
      <c r="C43" s="235"/>
      <c r="D43" s="420"/>
      <c r="E43" s="421"/>
      <c r="F43" s="422"/>
      <c r="G43" s="420"/>
      <c r="H43" s="421"/>
      <c r="I43" s="422"/>
      <c r="J43" s="420"/>
      <c r="K43" s="421"/>
      <c r="L43" s="422"/>
      <c r="M43" s="420"/>
      <c r="N43" s="421"/>
      <c r="O43" s="422"/>
      <c r="P43" s="420"/>
      <c r="Q43" s="421"/>
      <c r="R43" s="422"/>
      <c r="S43" s="420"/>
      <c r="T43" s="421"/>
      <c r="U43" s="422"/>
      <c r="V43" s="420"/>
      <c r="W43" s="421"/>
      <c r="X43" s="422"/>
      <c r="Y43" s="233"/>
      <c r="Z43" s="234"/>
      <c r="AA43" s="235"/>
      <c r="AB43" s="420"/>
      <c r="AC43" s="421"/>
      <c r="AD43" s="422"/>
      <c r="AE43" s="420"/>
      <c r="AF43" s="421"/>
      <c r="AG43" s="422"/>
      <c r="AH43" s="233"/>
      <c r="AI43" s="234"/>
      <c r="AJ43" s="235"/>
      <c r="AK43" s="233"/>
      <c r="AL43" s="234"/>
      <c r="AM43" s="235"/>
      <c r="AN43" s="420"/>
      <c r="AO43" s="421"/>
      <c r="AP43" s="422"/>
      <c r="AQ43" s="420"/>
      <c r="AR43" s="421"/>
      <c r="AS43" s="422"/>
      <c r="AT43" s="420"/>
      <c r="AU43" s="421"/>
      <c r="AV43" s="422"/>
      <c r="AW43" s="420"/>
      <c r="AX43" s="421"/>
      <c r="AY43" s="422"/>
      <c r="AZ43" s="420"/>
      <c r="BA43" s="421"/>
      <c r="BB43" s="422"/>
      <c r="BC43" s="420"/>
      <c r="BD43" s="421"/>
      <c r="BE43" s="422"/>
      <c r="BF43" s="420"/>
      <c r="BG43" s="421"/>
      <c r="BH43" s="422"/>
      <c r="BI43" s="233"/>
      <c r="BJ43" s="234"/>
      <c r="BK43" s="235"/>
      <c r="BL43" s="233"/>
      <c r="BM43" s="234"/>
      <c r="BN43" s="235"/>
      <c r="BO43" s="420"/>
      <c r="BP43" s="421"/>
      <c r="BQ43" s="422"/>
      <c r="BR43" s="420"/>
      <c r="BS43" s="421"/>
      <c r="BT43" s="422"/>
      <c r="BU43" s="420"/>
      <c r="BV43" s="421"/>
      <c r="BW43" s="422"/>
      <c r="BX43" s="420"/>
      <c r="BY43" s="421"/>
      <c r="BZ43" s="422"/>
      <c r="CA43" s="420"/>
      <c r="CB43" s="421"/>
      <c r="CC43" s="422"/>
      <c r="CD43" s="420"/>
      <c r="CE43" s="421"/>
      <c r="CF43" s="422"/>
      <c r="CG43" s="277"/>
      <c r="CH43" s="134"/>
      <c r="CI43" s="278"/>
      <c r="CJ43" s="420"/>
      <c r="CK43" s="421"/>
      <c r="CL43" s="422"/>
      <c r="CM43" s="420"/>
      <c r="CN43" s="421"/>
      <c r="CO43" s="422"/>
      <c r="CP43" s="420"/>
      <c r="CQ43" s="421"/>
      <c r="CR43" s="422"/>
      <c r="CS43" s="420"/>
      <c r="CT43" s="421"/>
      <c r="CU43" s="422"/>
      <c r="CV43" s="420"/>
      <c r="CW43" s="421"/>
      <c r="CX43" s="422"/>
      <c r="CY43" s="420"/>
      <c r="CZ43" s="421"/>
      <c r="DA43" s="422"/>
      <c r="DB43" s="420"/>
      <c r="DC43" s="421"/>
      <c r="DD43" s="422"/>
      <c r="DE43" s="420"/>
      <c r="DF43" s="421"/>
      <c r="DG43" s="422"/>
      <c r="DH43" s="420"/>
      <c r="DI43" s="421"/>
      <c r="DJ43" s="422"/>
      <c r="DK43" s="420"/>
      <c r="DL43" s="421"/>
      <c r="DM43" s="422"/>
      <c r="DN43" s="420"/>
      <c r="DO43" s="421"/>
      <c r="DP43" s="422"/>
      <c r="DQ43" s="420"/>
      <c r="DR43" s="421"/>
      <c r="DS43" s="422"/>
      <c r="DT43" s="420"/>
      <c r="DU43" s="421"/>
      <c r="DV43" s="422"/>
      <c r="DW43" s="420"/>
      <c r="DX43" s="421"/>
      <c r="DY43" s="422"/>
      <c r="DZ43" s="420"/>
      <c r="EA43" s="421"/>
      <c r="EB43" s="422"/>
      <c r="EC43" s="277"/>
      <c r="ED43" s="134"/>
      <c r="EE43" s="278"/>
      <c r="EF43" s="420"/>
      <c r="EG43" s="421"/>
      <c r="EH43" s="422"/>
      <c r="EI43" s="420"/>
      <c r="EJ43" s="421"/>
      <c r="EK43" s="422"/>
      <c r="EL43" s="420"/>
      <c r="EM43" s="421"/>
      <c r="EN43" s="422"/>
      <c r="EO43" s="420"/>
      <c r="EP43" s="421"/>
      <c r="EQ43" s="422"/>
      <c r="ER43" s="420"/>
      <c r="ES43" s="421"/>
      <c r="ET43" s="422"/>
      <c r="EU43" s="420"/>
      <c r="EV43" s="421"/>
      <c r="EW43" s="422"/>
      <c r="EX43" s="420"/>
      <c r="EY43" s="421"/>
      <c r="EZ43" s="422"/>
      <c r="FA43" s="420"/>
      <c r="FB43" s="421"/>
      <c r="FC43" s="422"/>
      <c r="FD43" s="420"/>
      <c r="FE43" s="421"/>
      <c r="FF43" s="422"/>
      <c r="FG43" s="420"/>
      <c r="FH43" s="421"/>
      <c r="FI43" s="422"/>
      <c r="FJ43" s="420"/>
      <c r="FK43" s="421"/>
      <c r="FL43" s="422"/>
      <c r="FM43" s="420"/>
      <c r="FN43" s="421"/>
      <c r="FO43" s="422"/>
      <c r="FP43" s="420"/>
      <c r="FQ43" s="421"/>
      <c r="FR43" s="422"/>
      <c r="FS43" s="420"/>
      <c r="FT43" s="421"/>
      <c r="FU43" s="422"/>
      <c r="FV43" s="420"/>
      <c r="FW43" s="421"/>
      <c r="FX43" s="422"/>
      <c r="FY43" s="420"/>
      <c r="FZ43" s="421"/>
      <c r="GA43" s="422"/>
      <c r="GB43" s="420"/>
      <c r="GC43" s="421"/>
      <c r="GD43" s="422"/>
      <c r="GE43" s="420"/>
      <c r="GF43" s="421"/>
      <c r="GG43" s="422"/>
      <c r="GH43" s="420"/>
      <c r="GI43" s="421"/>
      <c r="GJ43" s="422"/>
      <c r="GK43" s="420"/>
      <c r="GL43" s="421"/>
      <c r="GM43" s="422"/>
      <c r="GN43" s="420"/>
      <c r="GO43" s="421"/>
      <c r="GP43" s="422"/>
      <c r="GQ43" s="420"/>
      <c r="GR43" s="421"/>
      <c r="GS43" s="422"/>
      <c r="GT43" s="420"/>
      <c r="GU43" s="421"/>
      <c r="GV43" s="422"/>
      <c r="GW43" s="420"/>
      <c r="GX43" s="421"/>
      <c r="GY43" s="422"/>
      <c r="GZ43" s="420"/>
      <c r="HA43" s="421"/>
      <c r="HB43" s="422"/>
      <c r="HC43" s="420"/>
      <c r="HD43" s="421"/>
      <c r="HE43" s="422"/>
      <c r="HF43" s="420"/>
      <c r="HG43" s="421"/>
      <c r="HH43" s="422"/>
      <c r="HI43" s="420"/>
      <c r="HJ43" s="421"/>
      <c r="HK43" s="422"/>
      <c r="HL43" s="420"/>
      <c r="HM43" s="421"/>
      <c r="HN43" s="422"/>
      <c r="HO43" s="420"/>
      <c r="HP43" s="421"/>
      <c r="HQ43" s="422"/>
      <c r="HR43" s="420"/>
      <c r="HS43" s="421"/>
      <c r="HT43" s="422"/>
      <c r="HU43" s="420"/>
      <c r="HV43" s="421"/>
      <c r="HW43" s="422"/>
      <c r="HX43" s="420"/>
      <c r="HY43" s="421"/>
      <c r="HZ43" s="422"/>
      <c r="IA43" s="420"/>
      <c r="IB43" s="421"/>
      <c r="IC43" s="422"/>
      <c r="ID43" s="420"/>
      <c r="IE43" s="421"/>
      <c r="IF43" s="422"/>
      <c r="IG43" s="420"/>
      <c r="IH43" s="421"/>
      <c r="II43" s="422"/>
      <c r="IJ43" s="420"/>
      <c r="IK43" s="421"/>
      <c r="IL43" s="422"/>
      <c r="IM43" s="420"/>
      <c r="IN43" s="421"/>
      <c r="IO43" s="422"/>
      <c r="IP43" s="420"/>
      <c r="IQ43" s="421"/>
      <c r="IR43" s="422"/>
      <c r="IS43" s="135"/>
      <c r="IT43" s="215"/>
      <c r="IU43" s="136"/>
    </row>
    <row r="44" spans="1:255" s="139" customFormat="1" ht="15" customHeight="1">
      <c r="A44" s="233"/>
      <c r="B44" s="234"/>
      <c r="C44" s="235"/>
      <c r="D44" s="233"/>
      <c r="E44" s="234"/>
      <c r="F44" s="235"/>
      <c r="G44" s="420"/>
      <c r="H44" s="421"/>
      <c r="I44" s="422"/>
      <c r="J44" s="420"/>
      <c r="K44" s="421"/>
      <c r="L44" s="422"/>
      <c r="M44" s="420"/>
      <c r="N44" s="421"/>
      <c r="O44" s="422"/>
      <c r="P44" s="420"/>
      <c r="Q44" s="421"/>
      <c r="R44" s="422"/>
      <c r="S44" s="420"/>
      <c r="T44" s="421"/>
      <c r="U44" s="422"/>
      <c r="V44" s="420"/>
      <c r="W44" s="421"/>
      <c r="X44" s="422"/>
      <c r="Y44" s="233"/>
      <c r="Z44" s="234"/>
      <c r="AA44" s="235"/>
      <c r="AB44" s="420"/>
      <c r="AC44" s="421"/>
      <c r="AD44" s="422"/>
      <c r="AE44" s="420"/>
      <c r="AF44" s="421"/>
      <c r="AG44" s="422"/>
      <c r="AH44" s="233"/>
      <c r="AI44" s="234"/>
      <c r="AJ44" s="235"/>
      <c r="AK44" s="233"/>
      <c r="AL44" s="234"/>
      <c r="AM44" s="235"/>
      <c r="AN44" s="420"/>
      <c r="AO44" s="421"/>
      <c r="AP44" s="422"/>
      <c r="AQ44" s="420"/>
      <c r="AR44" s="421"/>
      <c r="AS44" s="422"/>
      <c r="AT44" s="420"/>
      <c r="AU44" s="421"/>
      <c r="AV44" s="422"/>
      <c r="AW44" s="420"/>
      <c r="AX44" s="421"/>
      <c r="AY44" s="422"/>
      <c r="AZ44" s="420"/>
      <c r="BA44" s="421"/>
      <c r="BB44" s="422"/>
      <c r="BC44" s="420"/>
      <c r="BD44" s="421"/>
      <c r="BE44" s="422"/>
      <c r="BF44" s="420"/>
      <c r="BG44" s="421"/>
      <c r="BH44" s="422"/>
      <c r="BI44" s="233"/>
      <c r="BJ44" s="234"/>
      <c r="BK44" s="235"/>
      <c r="BL44" s="233"/>
      <c r="BM44" s="234"/>
      <c r="BN44" s="235"/>
      <c r="BO44" s="420"/>
      <c r="BP44" s="421"/>
      <c r="BQ44" s="422"/>
      <c r="BR44" s="420"/>
      <c r="BS44" s="421"/>
      <c r="BT44" s="422"/>
      <c r="BU44" s="420"/>
      <c r="BV44" s="421"/>
      <c r="BW44" s="422"/>
      <c r="BX44" s="420"/>
      <c r="BY44" s="421"/>
      <c r="BZ44" s="422"/>
      <c r="CA44" s="420"/>
      <c r="CB44" s="421"/>
      <c r="CC44" s="422"/>
      <c r="CD44" s="420"/>
      <c r="CE44" s="421"/>
      <c r="CF44" s="422"/>
      <c r="CG44" s="277"/>
      <c r="CH44" s="134"/>
      <c r="CI44" s="278"/>
      <c r="CJ44" s="420"/>
      <c r="CK44" s="421"/>
      <c r="CL44" s="422"/>
      <c r="CM44" s="420"/>
      <c r="CN44" s="421"/>
      <c r="CO44" s="422"/>
      <c r="CP44" s="420"/>
      <c r="CQ44" s="421"/>
      <c r="CR44" s="422"/>
      <c r="CS44" s="420"/>
      <c r="CT44" s="421"/>
      <c r="CU44" s="422"/>
      <c r="CV44" s="420"/>
      <c r="CW44" s="421"/>
      <c r="CX44" s="422"/>
      <c r="CY44" s="420"/>
      <c r="CZ44" s="421"/>
      <c r="DA44" s="422"/>
      <c r="DB44" s="420"/>
      <c r="DC44" s="421"/>
      <c r="DD44" s="422"/>
      <c r="DE44" s="420"/>
      <c r="DF44" s="421"/>
      <c r="DG44" s="422"/>
      <c r="DH44" s="420"/>
      <c r="DI44" s="421"/>
      <c r="DJ44" s="422"/>
      <c r="DK44" s="420"/>
      <c r="DL44" s="421"/>
      <c r="DM44" s="422"/>
      <c r="DN44" s="420"/>
      <c r="DO44" s="421"/>
      <c r="DP44" s="422"/>
      <c r="DQ44" s="420"/>
      <c r="DR44" s="421"/>
      <c r="DS44" s="422"/>
      <c r="DT44" s="420"/>
      <c r="DU44" s="421"/>
      <c r="DV44" s="422"/>
      <c r="DW44" s="420"/>
      <c r="DX44" s="421"/>
      <c r="DY44" s="422"/>
      <c r="DZ44" s="420"/>
      <c r="EA44" s="421"/>
      <c r="EB44" s="422"/>
      <c r="EC44" s="277"/>
      <c r="ED44" s="134"/>
      <c r="EE44" s="278"/>
      <c r="EF44" s="420"/>
      <c r="EG44" s="421"/>
      <c r="EH44" s="422"/>
      <c r="EI44" s="420"/>
      <c r="EJ44" s="421"/>
      <c r="EK44" s="422"/>
      <c r="EL44" s="420"/>
      <c r="EM44" s="421"/>
      <c r="EN44" s="422"/>
      <c r="EO44" s="420"/>
      <c r="EP44" s="421"/>
      <c r="EQ44" s="422"/>
      <c r="ER44" s="420"/>
      <c r="ES44" s="421"/>
      <c r="ET44" s="422"/>
      <c r="EU44" s="420"/>
      <c r="EV44" s="421"/>
      <c r="EW44" s="422"/>
      <c r="EX44" s="420"/>
      <c r="EY44" s="421"/>
      <c r="EZ44" s="422"/>
      <c r="FA44" s="420"/>
      <c r="FB44" s="421"/>
      <c r="FC44" s="422"/>
      <c r="FD44" s="420"/>
      <c r="FE44" s="421"/>
      <c r="FF44" s="422"/>
      <c r="FG44" s="420"/>
      <c r="FH44" s="421"/>
      <c r="FI44" s="422"/>
      <c r="FJ44" s="420"/>
      <c r="FK44" s="421"/>
      <c r="FL44" s="422"/>
      <c r="FM44" s="420"/>
      <c r="FN44" s="421"/>
      <c r="FO44" s="422"/>
      <c r="FP44" s="420"/>
      <c r="FQ44" s="421"/>
      <c r="FR44" s="422"/>
      <c r="FS44" s="420"/>
      <c r="FT44" s="421"/>
      <c r="FU44" s="422"/>
      <c r="FV44" s="420"/>
      <c r="FW44" s="421"/>
      <c r="FX44" s="422"/>
      <c r="FY44" s="420"/>
      <c r="FZ44" s="421"/>
      <c r="GA44" s="422"/>
      <c r="GB44" s="420"/>
      <c r="GC44" s="421"/>
      <c r="GD44" s="422"/>
      <c r="GE44" s="420"/>
      <c r="GF44" s="421"/>
      <c r="GG44" s="422"/>
      <c r="GH44" s="420"/>
      <c r="GI44" s="421"/>
      <c r="GJ44" s="422"/>
      <c r="GK44" s="420"/>
      <c r="GL44" s="421"/>
      <c r="GM44" s="422"/>
      <c r="GN44" s="420"/>
      <c r="GO44" s="421"/>
      <c r="GP44" s="422"/>
      <c r="GQ44" s="420"/>
      <c r="GR44" s="421"/>
      <c r="GS44" s="422"/>
      <c r="GT44" s="420"/>
      <c r="GU44" s="421"/>
      <c r="GV44" s="422"/>
      <c r="GW44" s="420"/>
      <c r="GX44" s="421"/>
      <c r="GY44" s="422"/>
      <c r="GZ44" s="420"/>
      <c r="HA44" s="421"/>
      <c r="HB44" s="422"/>
      <c r="HC44" s="420"/>
      <c r="HD44" s="421"/>
      <c r="HE44" s="422"/>
      <c r="HF44" s="420"/>
      <c r="HG44" s="421"/>
      <c r="HH44" s="422"/>
      <c r="HI44" s="420"/>
      <c r="HJ44" s="421"/>
      <c r="HK44" s="422"/>
      <c r="HL44" s="420"/>
      <c r="HM44" s="421"/>
      <c r="HN44" s="422"/>
      <c r="HO44" s="420"/>
      <c r="HP44" s="421"/>
      <c r="HQ44" s="422"/>
      <c r="HR44" s="420"/>
      <c r="HS44" s="421"/>
      <c r="HT44" s="422"/>
      <c r="HU44" s="420"/>
      <c r="HV44" s="421"/>
      <c r="HW44" s="422"/>
      <c r="HX44" s="420"/>
      <c r="HY44" s="421"/>
      <c r="HZ44" s="422"/>
      <c r="IA44" s="420"/>
      <c r="IB44" s="421"/>
      <c r="IC44" s="422"/>
      <c r="ID44" s="420"/>
      <c r="IE44" s="421"/>
      <c r="IF44" s="422"/>
      <c r="IG44" s="420"/>
      <c r="IH44" s="421"/>
      <c r="II44" s="422"/>
      <c r="IJ44" s="420"/>
      <c r="IK44" s="421"/>
      <c r="IL44" s="422"/>
      <c r="IM44" s="420"/>
      <c r="IN44" s="421"/>
      <c r="IO44" s="422"/>
      <c r="IP44" s="420"/>
      <c r="IQ44" s="421"/>
      <c r="IR44" s="422"/>
      <c r="IS44" s="135"/>
      <c r="IT44" s="215"/>
      <c r="IU44" s="136"/>
    </row>
    <row r="45" spans="1:255" s="139" customFormat="1" ht="15" customHeight="1">
      <c r="A45" s="233"/>
      <c r="B45" s="234"/>
      <c r="C45" s="235"/>
      <c r="D45" s="233"/>
      <c r="E45" s="234"/>
      <c r="F45" s="235"/>
      <c r="G45" s="233"/>
      <c r="H45" s="234"/>
      <c r="I45" s="235"/>
      <c r="J45" s="233"/>
      <c r="K45" s="234"/>
      <c r="L45" s="235"/>
      <c r="M45" s="420"/>
      <c r="N45" s="421"/>
      <c r="O45" s="422"/>
      <c r="P45" s="420"/>
      <c r="Q45" s="421"/>
      <c r="R45" s="422"/>
      <c r="S45" s="420"/>
      <c r="T45" s="421"/>
      <c r="U45" s="422"/>
      <c r="V45" s="420"/>
      <c r="W45" s="421"/>
      <c r="X45" s="422"/>
      <c r="Y45" s="420"/>
      <c r="Z45" s="421"/>
      <c r="AA45" s="422"/>
      <c r="AB45" s="420"/>
      <c r="AC45" s="421"/>
      <c r="AD45" s="422"/>
      <c r="AE45" s="420"/>
      <c r="AF45" s="421"/>
      <c r="AG45" s="422"/>
      <c r="AH45" s="420"/>
      <c r="AI45" s="421"/>
      <c r="AJ45" s="422"/>
      <c r="AK45" s="420"/>
      <c r="AL45" s="421"/>
      <c r="AM45" s="422"/>
      <c r="AN45" s="420"/>
      <c r="AO45" s="421"/>
      <c r="AP45" s="422"/>
      <c r="AQ45" s="420"/>
      <c r="AR45" s="421"/>
      <c r="AS45" s="422"/>
      <c r="AT45" s="420"/>
      <c r="AU45" s="421"/>
      <c r="AV45" s="422"/>
      <c r="AW45" s="420"/>
      <c r="AX45" s="421"/>
      <c r="AY45" s="422"/>
      <c r="AZ45" s="420"/>
      <c r="BA45" s="421"/>
      <c r="BB45" s="422"/>
      <c r="BC45" s="420"/>
      <c r="BD45" s="421"/>
      <c r="BE45" s="422"/>
      <c r="BF45" s="420"/>
      <c r="BG45" s="421"/>
      <c r="BH45" s="422"/>
      <c r="BI45" s="420"/>
      <c r="BJ45" s="421"/>
      <c r="BK45" s="422"/>
      <c r="BL45" s="420"/>
      <c r="BM45" s="421"/>
      <c r="BN45" s="422"/>
      <c r="BO45" s="420"/>
      <c r="BP45" s="421"/>
      <c r="BQ45" s="422"/>
      <c r="BR45" s="420"/>
      <c r="BS45" s="421"/>
      <c r="BT45" s="422"/>
      <c r="BU45" s="420"/>
      <c r="BV45" s="421"/>
      <c r="BW45" s="422"/>
      <c r="BX45" s="420"/>
      <c r="BY45" s="421"/>
      <c r="BZ45" s="422"/>
      <c r="CA45" s="420"/>
      <c r="CB45" s="421"/>
      <c r="CC45" s="422"/>
      <c r="CD45" s="420"/>
      <c r="CE45" s="421"/>
      <c r="CF45" s="422"/>
      <c r="CG45" s="277"/>
      <c r="CH45" s="134"/>
      <c r="CI45" s="278"/>
      <c r="CJ45" s="420"/>
      <c r="CK45" s="421"/>
      <c r="CL45" s="422"/>
      <c r="CM45" s="420"/>
      <c r="CN45" s="421"/>
      <c r="CO45" s="422"/>
      <c r="CP45" s="420"/>
      <c r="CQ45" s="421"/>
      <c r="CR45" s="422"/>
      <c r="CS45" s="420"/>
      <c r="CT45" s="421"/>
      <c r="CU45" s="422"/>
      <c r="CV45" s="420"/>
      <c r="CW45" s="421"/>
      <c r="CX45" s="422"/>
      <c r="CY45" s="420"/>
      <c r="CZ45" s="421"/>
      <c r="DA45" s="422"/>
      <c r="DB45" s="420"/>
      <c r="DC45" s="421"/>
      <c r="DD45" s="422"/>
      <c r="DE45" s="420"/>
      <c r="DF45" s="421"/>
      <c r="DG45" s="422"/>
      <c r="DH45" s="420"/>
      <c r="DI45" s="421"/>
      <c r="DJ45" s="422"/>
      <c r="DK45" s="420"/>
      <c r="DL45" s="421"/>
      <c r="DM45" s="422"/>
      <c r="DN45" s="277"/>
      <c r="DO45" s="134"/>
      <c r="DP45" s="278"/>
      <c r="DQ45" s="420"/>
      <c r="DR45" s="421"/>
      <c r="DS45" s="422"/>
      <c r="DT45" s="420"/>
      <c r="DU45" s="421"/>
      <c r="DV45" s="422"/>
      <c r="DW45" s="420"/>
      <c r="DX45" s="421"/>
      <c r="DY45" s="422"/>
      <c r="DZ45" s="420"/>
      <c r="EA45" s="421"/>
      <c r="EB45" s="422"/>
      <c r="EC45" s="277"/>
      <c r="ED45" s="134"/>
      <c r="EE45" s="278"/>
      <c r="EF45" s="420"/>
      <c r="EG45" s="421"/>
      <c r="EH45" s="422"/>
      <c r="EI45" s="420"/>
      <c r="EJ45" s="421"/>
      <c r="EK45" s="422"/>
      <c r="EL45" s="420"/>
      <c r="EM45" s="421"/>
      <c r="EN45" s="422"/>
      <c r="EO45" s="420"/>
      <c r="EP45" s="421"/>
      <c r="EQ45" s="422"/>
      <c r="ER45" s="420"/>
      <c r="ES45" s="421"/>
      <c r="ET45" s="422"/>
      <c r="EU45" s="420"/>
      <c r="EV45" s="421"/>
      <c r="EW45" s="422"/>
      <c r="EX45" s="420"/>
      <c r="EY45" s="421"/>
      <c r="EZ45" s="422"/>
      <c r="FA45" s="420"/>
      <c r="FB45" s="421"/>
      <c r="FC45" s="422"/>
      <c r="FD45" s="420"/>
      <c r="FE45" s="421"/>
      <c r="FF45" s="422"/>
      <c r="FG45" s="420"/>
      <c r="FH45" s="421"/>
      <c r="FI45" s="422"/>
      <c r="FJ45" s="420"/>
      <c r="FK45" s="421"/>
      <c r="FL45" s="422"/>
      <c r="FM45" s="420"/>
      <c r="FN45" s="421"/>
      <c r="FO45" s="422"/>
      <c r="FP45" s="420"/>
      <c r="FQ45" s="421"/>
      <c r="FR45" s="422"/>
      <c r="FS45" s="420"/>
      <c r="FT45" s="421"/>
      <c r="FU45" s="422"/>
      <c r="FV45" s="420"/>
      <c r="FW45" s="421"/>
      <c r="FX45" s="422"/>
      <c r="FY45" s="420"/>
      <c r="FZ45" s="421"/>
      <c r="GA45" s="422"/>
      <c r="GB45" s="420"/>
      <c r="GC45" s="421"/>
      <c r="GD45" s="422"/>
      <c r="GE45" s="420"/>
      <c r="GF45" s="421"/>
      <c r="GG45" s="422"/>
      <c r="GH45" s="420"/>
      <c r="GI45" s="421"/>
      <c r="GJ45" s="422"/>
      <c r="GK45" s="420"/>
      <c r="GL45" s="421"/>
      <c r="GM45" s="422"/>
      <c r="GN45" s="420"/>
      <c r="GO45" s="421"/>
      <c r="GP45" s="422"/>
      <c r="GQ45" s="420"/>
      <c r="GR45" s="421"/>
      <c r="GS45" s="422"/>
      <c r="GT45" s="420"/>
      <c r="GU45" s="421"/>
      <c r="GV45" s="422"/>
      <c r="GW45" s="420"/>
      <c r="GX45" s="421"/>
      <c r="GY45" s="422"/>
      <c r="GZ45" s="420"/>
      <c r="HA45" s="421"/>
      <c r="HB45" s="422"/>
      <c r="HC45" s="420"/>
      <c r="HD45" s="421"/>
      <c r="HE45" s="422"/>
      <c r="HF45" s="420"/>
      <c r="HG45" s="421"/>
      <c r="HH45" s="422"/>
      <c r="HI45" s="420"/>
      <c r="HJ45" s="421"/>
      <c r="HK45" s="422"/>
      <c r="HL45" s="420"/>
      <c r="HM45" s="421"/>
      <c r="HN45" s="422"/>
      <c r="HO45" s="420"/>
      <c r="HP45" s="421"/>
      <c r="HQ45" s="422"/>
      <c r="HR45" s="420"/>
      <c r="HS45" s="421"/>
      <c r="HT45" s="422"/>
      <c r="HU45" s="420"/>
      <c r="HV45" s="421"/>
      <c r="HW45" s="422"/>
      <c r="HX45" s="420"/>
      <c r="HY45" s="421"/>
      <c r="HZ45" s="422"/>
      <c r="IA45" s="420"/>
      <c r="IB45" s="421"/>
      <c r="IC45" s="422"/>
      <c r="ID45" s="420"/>
      <c r="IE45" s="421"/>
      <c r="IF45" s="422"/>
      <c r="IG45" s="420"/>
      <c r="IH45" s="421"/>
      <c r="II45" s="422"/>
      <c r="IJ45" s="420"/>
      <c r="IK45" s="421"/>
      <c r="IL45" s="422"/>
      <c r="IM45" s="420"/>
      <c r="IN45" s="421"/>
      <c r="IO45" s="422"/>
      <c r="IP45" s="420"/>
      <c r="IQ45" s="421"/>
      <c r="IR45" s="422"/>
      <c r="IS45" s="135"/>
      <c r="IT45" s="215"/>
      <c r="IU45" s="136"/>
    </row>
    <row r="46" spans="1:255" s="139" customFormat="1" ht="15" customHeight="1" thickBot="1">
      <c r="A46" s="236"/>
      <c r="B46" s="237"/>
      <c r="C46" s="238"/>
      <c r="D46" s="236"/>
      <c r="E46" s="237"/>
      <c r="F46" s="238"/>
      <c r="G46" s="236"/>
      <c r="H46" s="237"/>
      <c r="I46" s="238"/>
      <c r="J46" s="236"/>
      <c r="K46" s="237"/>
      <c r="L46" s="238"/>
      <c r="M46" s="426"/>
      <c r="N46" s="427"/>
      <c r="O46" s="428"/>
      <c r="P46" s="426"/>
      <c r="Q46" s="427"/>
      <c r="R46" s="428"/>
      <c r="S46" s="426"/>
      <c r="T46" s="427"/>
      <c r="U46" s="428"/>
      <c r="V46" s="426"/>
      <c r="W46" s="427"/>
      <c r="X46" s="428"/>
      <c r="Y46" s="236"/>
      <c r="Z46" s="237"/>
      <c r="AA46" s="238"/>
      <c r="AB46" s="420"/>
      <c r="AC46" s="421"/>
      <c r="AD46" s="422"/>
      <c r="AE46" s="426"/>
      <c r="AF46" s="427"/>
      <c r="AG46" s="428"/>
      <c r="AH46" s="236"/>
      <c r="AI46" s="237"/>
      <c r="AJ46" s="238"/>
      <c r="AK46" s="236"/>
      <c r="AL46" s="237"/>
      <c r="AM46" s="238"/>
      <c r="AN46" s="420"/>
      <c r="AO46" s="421"/>
      <c r="AP46" s="422"/>
      <c r="AQ46" s="420"/>
      <c r="AR46" s="421"/>
      <c r="AS46" s="422"/>
      <c r="AT46" s="420"/>
      <c r="AU46" s="421"/>
      <c r="AV46" s="422"/>
      <c r="AW46" s="420"/>
      <c r="AX46" s="421"/>
      <c r="AY46" s="422"/>
      <c r="AZ46" s="420"/>
      <c r="BA46" s="421"/>
      <c r="BB46" s="422"/>
      <c r="BC46" s="420"/>
      <c r="BD46" s="421"/>
      <c r="BE46" s="422"/>
      <c r="BF46" s="236"/>
      <c r="BG46" s="237"/>
      <c r="BH46" s="238"/>
      <c r="BI46" s="236"/>
      <c r="BJ46" s="237"/>
      <c r="BK46" s="238"/>
      <c r="BL46" s="236"/>
      <c r="BM46" s="237"/>
      <c r="BN46" s="238"/>
      <c r="BO46" s="236"/>
      <c r="BP46" s="237"/>
      <c r="BQ46" s="238"/>
      <c r="BR46" s="420"/>
      <c r="BS46" s="421"/>
      <c r="BT46" s="422"/>
      <c r="BU46" s="420"/>
      <c r="BV46" s="421"/>
      <c r="BW46" s="422"/>
      <c r="BX46" s="420"/>
      <c r="BY46" s="421"/>
      <c r="BZ46" s="422"/>
      <c r="CA46" s="420"/>
      <c r="CB46" s="421"/>
      <c r="CC46" s="422"/>
      <c r="CD46" s="420"/>
      <c r="CE46" s="421"/>
      <c r="CF46" s="422"/>
      <c r="CG46" s="301"/>
      <c r="CH46" s="269"/>
      <c r="CI46" s="302"/>
      <c r="CJ46" s="420"/>
      <c r="CK46" s="421"/>
      <c r="CL46" s="422"/>
      <c r="CM46" s="420"/>
      <c r="CN46" s="421"/>
      <c r="CO46" s="422"/>
      <c r="CP46" s="420"/>
      <c r="CQ46" s="421"/>
      <c r="CR46" s="422"/>
      <c r="CS46" s="420"/>
      <c r="CT46" s="421"/>
      <c r="CU46" s="422"/>
      <c r="CV46" s="420"/>
      <c r="CW46" s="421"/>
      <c r="CX46" s="422"/>
      <c r="CY46" s="420"/>
      <c r="CZ46" s="421"/>
      <c r="DA46" s="422"/>
      <c r="DB46" s="420"/>
      <c r="DC46" s="421"/>
      <c r="DD46" s="422"/>
      <c r="DE46" s="420"/>
      <c r="DF46" s="421"/>
      <c r="DG46" s="422"/>
      <c r="DH46" s="420"/>
      <c r="DI46" s="421"/>
      <c r="DJ46" s="422"/>
      <c r="DK46" s="420"/>
      <c r="DL46" s="421"/>
      <c r="DM46" s="422"/>
      <c r="DN46" s="301"/>
      <c r="DO46" s="269"/>
      <c r="DP46" s="302"/>
      <c r="DQ46" s="301"/>
      <c r="DR46" s="269"/>
      <c r="DS46" s="302"/>
      <c r="DT46" s="420"/>
      <c r="DU46" s="421"/>
      <c r="DV46" s="422"/>
      <c r="DW46" s="420"/>
      <c r="DX46" s="421"/>
      <c r="DY46" s="422"/>
      <c r="DZ46" s="301"/>
      <c r="EA46" s="269"/>
      <c r="EB46" s="302"/>
      <c r="EC46" s="301"/>
      <c r="ED46" s="269"/>
      <c r="EE46" s="302"/>
      <c r="EF46" s="426"/>
      <c r="EG46" s="427"/>
      <c r="EH46" s="428"/>
      <c r="EI46" s="426"/>
      <c r="EJ46" s="427"/>
      <c r="EK46" s="428"/>
      <c r="EL46" s="426"/>
      <c r="EM46" s="427"/>
      <c r="EN46" s="428"/>
      <c r="EO46" s="426"/>
      <c r="EP46" s="427"/>
      <c r="EQ46" s="428"/>
      <c r="ER46" s="426"/>
      <c r="ES46" s="427"/>
      <c r="ET46" s="428"/>
      <c r="EU46" s="426"/>
      <c r="EV46" s="427"/>
      <c r="EW46" s="428"/>
      <c r="EX46" s="426"/>
      <c r="EY46" s="427"/>
      <c r="EZ46" s="428"/>
      <c r="FA46" s="426"/>
      <c r="FB46" s="427"/>
      <c r="FC46" s="428"/>
      <c r="FD46" s="426"/>
      <c r="FE46" s="427"/>
      <c r="FF46" s="428"/>
      <c r="FG46" s="426"/>
      <c r="FH46" s="427"/>
      <c r="FI46" s="428"/>
      <c r="FJ46" s="426"/>
      <c r="FK46" s="427"/>
      <c r="FL46" s="428"/>
      <c r="FM46" s="426"/>
      <c r="FN46" s="427"/>
      <c r="FO46" s="428"/>
      <c r="FP46" s="426"/>
      <c r="FQ46" s="427"/>
      <c r="FR46" s="428"/>
      <c r="FS46" s="426"/>
      <c r="FT46" s="427"/>
      <c r="FU46" s="428"/>
      <c r="FV46" s="426"/>
      <c r="FW46" s="427"/>
      <c r="FX46" s="428"/>
      <c r="FY46" s="426"/>
      <c r="FZ46" s="427"/>
      <c r="GA46" s="428"/>
      <c r="GB46" s="426"/>
      <c r="GC46" s="427"/>
      <c r="GD46" s="428"/>
      <c r="GE46" s="426"/>
      <c r="GF46" s="427"/>
      <c r="GG46" s="428"/>
      <c r="GH46" s="426"/>
      <c r="GI46" s="427"/>
      <c r="GJ46" s="428"/>
      <c r="GK46" s="426"/>
      <c r="GL46" s="427"/>
      <c r="GM46" s="428"/>
      <c r="GN46" s="426"/>
      <c r="GO46" s="427"/>
      <c r="GP46" s="428"/>
      <c r="GQ46" s="426"/>
      <c r="GR46" s="427"/>
      <c r="GS46" s="428"/>
      <c r="GT46" s="426"/>
      <c r="GU46" s="427"/>
      <c r="GV46" s="428"/>
      <c r="GW46" s="426"/>
      <c r="GX46" s="427"/>
      <c r="GY46" s="428"/>
      <c r="GZ46" s="426"/>
      <c r="HA46" s="427"/>
      <c r="HB46" s="428"/>
      <c r="HC46" s="426"/>
      <c r="HD46" s="427"/>
      <c r="HE46" s="428"/>
      <c r="HF46" s="426"/>
      <c r="HG46" s="427"/>
      <c r="HH46" s="428"/>
      <c r="HI46" s="426"/>
      <c r="HJ46" s="427"/>
      <c r="HK46" s="428"/>
      <c r="HL46" s="426"/>
      <c r="HM46" s="427"/>
      <c r="HN46" s="428"/>
      <c r="HO46" s="426"/>
      <c r="HP46" s="427"/>
      <c r="HQ46" s="428"/>
      <c r="HR46" s="426"/>
      <c r="HS46" s="427"/>
      <c r="HT46" s="428"/>
      <c r="HU46" s="426"/>
      <c r="HV46" s="427"/>
      <c r="HW46" s="428"/>
      <c r="HX46" s="426"/>
      <c r="HY46" s="427"/>
      <c r="HZ46" s="428"/>
      <c r="IA46" s="426"/>
      <c r="IB46" s="427"/>
      <c r="IC46" s="428"/>
      <c r="ID46" s="426"/>
      <c r="IE46" s="427"/>
      <c r="IF46" s="428"/>
      <c r="IG46" s="426"/>
      <c r="IH46" s="427"/>
      <c r="II46" s="428"/>
      <c r="IJ46" s="426"/>
      <c r="IK46" s="427"/>
      <c r="IL46" s="428"/>
      <c r="IM46" s="426"/>
      <c r="IN46" s="427"/>
      <c r="IO46" s="428"/>
      <c r="IP46" s="426"/>
      <c r="IQ46" s="427"/>
      <c r="IR46" s="428"/>
      <c r="IS46" s="239"/>
      <c r="IT46" s="240"/>
      <c r="IU46" s="241"/>
    </row>
    <row r="47" spans="1:255" s="245" customFormat="1" ht="15" customHeight="1" thickBot="1">
      <c r="A47" s="35"/>
      <c r="B47" s="36" t="s">
        <v>97</v>
      </c>
      <c r="C47" s="29"/>
      <c r="D47" s="35"/>
      <c r="E47" s="36" t="s">
        <v>97</v>
      </c>
      <c r="F47" s="29"/>
      <c r="G47" s="35"/>
      <c r="H47" s="36" t="s">
        <v>97</v>
      </c>
      <c r="I47" s="29"/>
      <c r="J47" s="35"/>
      <c r="K47" s="36" t="s">
        <v>97</v>
      </c>
      <c r="L47" s="29"/>
      <c r="M47" s="35"/>
      <c r="N47" s="36" t="s">
        <v>97</v>
      </c>
      <c r="O47" s="29"/>
      <c r="P47" s="35"/>
      <c r="Q47" s="36" t="s">
        <v>97</v>
      </c>
      <c r="R47" s="29"/>
      <c r="S47" s="35"/>
      <c r="T47" s="36" t="s">
        <v>97</v>
      </c>
      <c r="U47" s="29"/>
      <c r="V47" s="35"/>
      <c r="W47" s="36" t="s">
        <v>97</v>
      </c>
      <c r="X47" s="29"/>
      <c r="Y47" s="35"/>
      <c r="Z47" s="36" t="s">
        <v>97</v>
      </c>
      <c r="AA47" s="29"/>
      <c r="AB47" s="35"/>
      <c r="AC47" s="36" t="s">
        <v>97</v>
      </c>
      <c r="AD47" s="29"/>
      <c r="AE47" s="35"/>
      <c r="AF47" s="36" t="s">
        <v>97</v>
      </c>
      <c r="AG47" s="29"/>
      <c r="AH47" s="35"/>
      <c r="AI47" s="36" t="s">
        <v>97</v>
      </c>
      <c r="AJ47" s="29"/>
      <c r="AK47" s="35"/>
      <c r="AL47" s="36" t="s">
        <v>97</v>
      </c>
      <c r="AM47" s="29"/>
      <c r="AN47" s="35"/>
      <c r="AO47" s="36" t="s">
        <v>97</v>
      </c>
      <c r="AP47" s="29"/>
      <c r="AQ47" s="35"/>
      <c r="AR47" s="36" t="s">
        <v>97</v>
      </c>
      <c r="AS47" s="29"/>
      <c r="AT47" s="35"/>
      <c r="AU47" s="36" t="s">
        <v>97</v>
      </c>
      <c r="AV47" s="29"/>
      <c r="AW47" s="35"/>
      <c r="AX47" s="36" t="s">
        <v>97</v>
      </c>
      <c r="AY47" s="29"/>
      <c r="AZ47" s="35"/>
      <c r="BA47" s="36" t="s">
        <v>97</v>
      </c>
      <c r="BB47" s="29"/>
      <c r="BC47" s="35"/>
      <c r="BD47" s="36" t="s">
        <v>97</v>
      </c>
      <c r="BE47" s="29"/>
      <c r="BF47" s="35"/>
      <c r="BG47" s="36" t="s">
        <v>97</v>
      </c>
      <c r="BH47" s="29"/>
      <c r="BI47" s="35"/>
      <c r="BJ47" s="36" t="s">
        <v>97</v>
      </c>
      <c r="BK47" s="29"/>
      <c r="BL47" s="35"/>
      <c r="BM47" s="36" t="s">
        <v>97</v>
      </c>
      <c r="BN47" s="29"/>
      <c r="BO47" s="35"/>
      <c r="BP47" s="36" t="s">
        <v>97</v>
      </c>
      <c r="BQ47" s="29"/>
      <c r="BR47" s="35"/>
      <c r="BS47" s="36" t="s">
        <v>97</v>
      </c>
      <c r="BT47" s="29"/>
      <c r="BU47" s="35"/>
      <c r="BV47" s="36" t="s">
        <v>97</v>
      </c>
      <c r="BW47" s="29"/>
      <c r="BX47" s="35"/>
      <c r="BY47" s="36" t="s">
        <v>97</v>
      </c>
      <c r="BZ47" s="29"/>
      <c r="CA47" s="35"/>
      <c r="CB47" s="36" t="s">
        <v>97</v>
      </c>
      <c r="CC47" s="29"/>
      <c r="CD47" s="35"/>
      <c r="CE47" s="36" t="s">
        <v>97</v>
      </c>
      <c r="CF47" s="29"/>
      <c r="CG47" s="35"/>
      <c r="CH47" s="36" t="s">
        <v>97</v>
      </c>
      <c r="CI47" s="29"/>
      <c r="CJ47" s="35"/>
      <c r="CK47" s="36" t="s">
        <v>97</v>
      </c>
      <c r="CL47" s="29"/>
      <c r="CM47" s="35"/>
      <c r="CN47" s="36" t="s">
        <v>97</v>
      </c>
      <c r="CO47" s="29"/>
      <c r="CP47" s="35"/>
      <c r="CQ47" s="36" t="s">
        <v>97</v>
      </c>
      <c r="CR47" s="29"/>
      <c r="CS47" s="35"/>
      <c r="CT47" s="36" t="s">
        <v>97</v>
      </c>
      <c r="CU47" s="29"/>
      <c r="CV47" s="35"/>
      <c r="CW47" s="36" t="s">
        <v>97</v>
      </c>
      <c r="CX47" s="29"/>
      <c r="CY47" s="35"/>
      <c r="CZ47" s="36" t="s">
        <v>97</v>
      </c>
      <c r="DA47" s="29"/>
      <c r="DB47" s="35"/>
      <c r="DC47" s="36" t="s">
        <v>97</v>
      </c>
      <c r="DD47" s="29"/>
      <c r="DE47" s="35"/>
      <c r="DF47" s="36" t="s">
        <v>97</v>
      </c>
      <c r="DG47" s="29"/>
      <c r="DH47" s="35"/>
      <c r="DI47" s="36" t="s">
        <v>97</v>
      </c>
      <c r="DJ47" s="29"/>
      <c r="DK47" s="35"/>
      <c r="DL47" s="36" t="s">
        <v>97</v>
      </c>
      <c r="DM47" s="29"/>
      <c r="DN47" s="35"/>
      <c r="DO47" s="36" t="s">
        <v>97</v>
      </c>
      <c r="DP47" s="29"/>
      <c r="DQ47" s="35"/>
      <c r="DR47" s="36" t="s">
        <v>97</v>
      </c>
      <c r="DS47" s="29"/>
      <c r="DT47" s="35"/>
      <c r="DU47" s="36" t="s">
        <v>97</v>
      </c>
      <c r="DV47" s="29"/>
      <c r="DW47" s="35"/>
      <c r="DX47" s="36" t="s">
        <v>97</v>
      </c>
      <c r="DY47" s="29"/>
      <c r="DZ47" s="35"/>
      <c r="EA47" s="36" t="s">
        <v>97</v>
      </c>
      <c r="EB47" s="29"/>
      <c r="EC47" s="35"/>
      <c r="ED47" s="36" t="s">
        <v>97</v>
      </c>
      <c r="EE47" s="29"/>
      <c r="EF47" s="35"/>
      <c r="EG47" s="36" t="s">
        <v>97</v>
      </c>
      <c r="EH47" s="29"/>
      <c r="EI47" s="35"/>
      <c r="EJ47" s="36" t="s">
        <v>97</v>
      </c>
      <c r="EK47" s="29"/>
      <c r="EL47" s="35"/>
      <c r="EM47" s="36" t="s">
        <v>97</v>
      </c>
      <c r="EN47" s="29"/>
      <c r="EO47" s="35"/>
      <c r="EP47" s="36" t="s">
        <v>97</v>
      </c>
      <c r="EQ47" s="29"/>
      <c r="ER47" s="35"/>
      <c r="ES47" s="36" t="s">
        <v>97</v>
      </c>
      <c r="ET47" s="29"/>
      <c r="EU47" s="35"/>
      <c r="EV47" s="36" t="s">
        <v>97</v>
      </c>
      <c r="EW47" s="29"/>
      <c r="EX47" s="35"/>
      <c r="EY47" s="36" t="s">
        <v>97</v>
      </c>
      <c r="EZ47" s="29"/>
      <c r="FA47" s="35"/>
      <c r="FB47" s="36" t="s">
        <v>97</v>
      </c>
      <c r="FC47" s="29"/>
      <c r="FD47" s="35"/>
      <c r="FE47" s="36" t="s">
        <v>97</v>
      </c>
      <c r="FF47" s="29"/>
      <c r="FG47" s="35"/>
      <c r="FH47" s="36" t="s">
        <v>97</v>
      </c>
      <c r="FI47" s="29"/>
      <c r="FJ47" s="35"/>
      <c r="FK47" s="36" t="s">
        <v>97</v>
      </c>
      <c r="FL47" s="29"/>
      <c r="FM47" s="35"/>
      <c r="FN47" s="36" t="s">
        <v>97</v>
      </c>
      <c r="FO47" s="29"/>
      <c r="FP47" s="35"/>
      <c r="FQ47" s="36" t="s">
        <v>97</v>
      </c>
      <c r="FR47" s="29"/>
      <c r="FS47" s="35"/>
      <c r="FT47" s="36" t="s">
        <v>97</v>
      </c>
      <c r="FU47" s="29"/>
      <c r="FV47" s="35"/>
      <c r="FW47" s="36" t="s">
        <v>97</v>
      </c>
      <c r="FX47" s="29"/>
      <c r="FY47" s="35"/>
      <c r="FZ47" s="36" t="s">
        <v>97</v>
      </c>
      <c r="GA47" s="29"/>
      <c r="GB47" s="35"/>
      <c r="GC47" s="36" t="s">
        <v>97</v>
      </c>
      <c r="GD47" s="29"/>
      <c r="GE47" s="35"/>
      <c r="GF47" s="36" t="s">
        <v>97</v>
      </c>
      <c r="GG47" s="29"/>
      <c r="GH47" s="35"/>
      <c r="GI47" s="36" t="s">
        <v>97</v>
      </c>
      <c r="GJ47" s="29"/>
      <c r="GK47" s="35"/>
      <c r="GL47" s="36" t="s">
        <v>97</v>
      </c>
      <c r="GM47" s="29"/>
      <c r="GN47" s="35"/>
      <c r="GO47" s="36" t="s">
        <v>97</v>
      </c>
      <c r="GP47" s="29"/>
      <c r="GQ47" s="35"/>
      <c r="GR47" s="36" t="s">
        <v>97</v>
      </c>
      <c r="GS47" s="29"/>
      <c r="GT47" s="35"/>
      <c r="GU47" s="36" t="s">
        <v>97</v>
      </c>
      <c r="GV47" s="29"/>
      <c r="GW47" s="35"/>
      <c r="GX47" s="36" t="s">
        <v>97</v>
      </c>
      <c r="GY47" s="29"/>
      <c r="GZ47" s="35"/>
      <c r="HA47" s="36" t="s">
        <v>97</v>
      </c>
      <c r="HB47" s="29"/>
      <c r="HC47" s="35"/>
      <c r="HD47" s="36" t="s">
        <v>97</v>
      </c>
      <c r="HE47" s="29"/>
      <c r="HF47" s="35"/>
      <c r="HG47" s="36" t="s">
        <v>97</v>
      </c>
      <c r="HH47" s="29"/>
      <c r="HI47" s="35"/>
      <c r="HJ47" s="36" t="s">
        <v>97</v>
      </c>
      <c r="HK47" s="29"/>
      <c r="HL47" s="35"/>
      <c r="HM47" s="36" t="s">
        <v>97</v>
      </c>
      <c r="HN47" s="29"/>
      <c r="HO47" s="35"/>
      <c r="HP47" s="36" t="s">
        <v>97</v>
      </c>
      <c r="HQ47" s="29"/>
      <c r="HR47" s="35"/>
      <c r="HS47" s="36" t="s">
        <v>97</v>
      </c>
      <c r="HT47" s="29"/>
      <c r="HU47" s="35"/>
      <c r="HV47" s="36" t="s">
        <v>97</v>
      </c>
      <c r="HW47" s="29"/>
      <c r="HX47" s="35"/>
      <c r="HY47" s="36" t="s">
        <v>97</v>
      </c>
      <c r="HZ47" s="29"/>
      <c r="IA47" s="35"/>
      <c r="IB47" s="36" t="s">
        <v>97</v>
      </c>
      <c r="IC47" s="29"/>
      <c r="ID47" s="35"/>
      <c r="IE47" s="36" t="s">
        <v>97</v>
      </c>
      <c r="IF47" s="29"/>
      <c r="IG47" s="35"/>
      <c r="IH47" s="36" t="s">
        <v>97</v>
      </c>
      <c r="II47" s="29"/>
      <c r="IJ47" s="35"/>
      <c r="IK47" s="36" t="s">
        <v>97</v>
      </c>
      <c r="IL47" s="29"/>
      <c r="IM47" s="35"/>
      <c r="IN47" s="36" t="s">
        <v>97</v>
      </c>
      <c r="IO47" s="29"/>
      <c r="IP47" s="35"/>
      <c r="IQ47" s="36" t="s">
        <v>97</v>
      </c>
      <c r="IR47" s="29"/>
      <c r="IS47" s="35"/>
      <c r="IT47" s="36" t="s">
        <v>26</v>
      </c>
      <c r="IU47" s="29"/>
    </row>
    <row r="48" spans="1:255" s="289" customFormat="1" ht="15" customHeight="1">
      <c r="A48" s="286"/>
      <c r="B48" s="287"/>
      <c r="C48" s="288"/>
      <c r="D48" s="140"/>
      <c r="E48" s="129"/>
      <c r="F48" s="141"/>
      <c r="G48" s="140"/>
      <c r="H48" s="129"/>
      <c r="I48" s="141"/>
      <c r="J48" s="140"/>
      <c r="K48" s="129"/>
      <c r="L48" s="141"/>
      <c r="M48" s="140"/>
      <c r="N48" s="129"/>
      <c r="O48" s="141"/>
      <c r="P48" s="140"/>
      <c r="Q48" s="129"/>
      <c r="R48" s="141"/>
      <c r="S48" s="140"/>
      <c r="T48" s="129"/>
      <c r="U48" s="141"/>
      <c r="V48" s="140"/>
      <c r="W48" s="129"/>
      <c r="X48" s="141"/>
      <c r="Y48" s="140"/>
      <c r="Z48" s="129"/>
      <c r="AA48" s="141"/>
      <c r="AB48" s="140"/>
      <c r="AC48" s="129"/>
      <c r="AD48" s="141"/>
      <c r="AE48" s="140"/>
      <c r="AF48" s="129"/>
      <c r="AG48" s="141"/>
      <c r="AH48" s="249"/>
      <c r="AI48" s="250"/>
      <c r="AJ48" s="251"/>
      <c r="AK48" s="249"/>
      <c r="AL48" s="129"/>
      <c r="AM48" s="141"/>
      <c r="AN48" s="249"/>
      <c r="AO48" s="129"/>
      <c r="AP48" s="141"/>
      <c r="AQ48" s="140"/>
      <c r="AR48" s="129"/>
      <c r="AS48" s="141"/>
      <c r="AT48" s="249"/>
      <c r="AU48" s="129"/>
      <c r="AV48" s="141"/>
      <c r="AW48" s="140"/>
      <c r="AY48" s="141"/>
      <c r="AZ48" s="140"/>
      <c r="BA48" s="129"/>
      <c r="BB48" s="141"/>
      <c r="BC48" s="140"/>
      <c r="BD48" s="129"/>
      <c r="BE48" s="141"/>
      <c r="BF48" s="249"/>
      <c r="BG48" s="129"/>
      <c r="BH48" s="251"/>
      <c r="BI48" s="249"/>
      <c r="BJ48" s="129"/>
      <c r="BK48" s="141"/>
      <c r="BL48" s="249"/>
      <c r="BM48" s="129"/>
      <c r="BN48" s="141"/>
      <c r="BO48" s="242"/>
      <c r="BP48" s="243"/>
      <c r="BQ48" s="251"/>
      <c r="BR48" s="140"/>
      <c r="BS48" s="129"/>
      <c r="BT48" s="251"/>
      <c r="BU48" s="249"/>
      <c r="BV48" s="129"/>
      <c r="BW48" s="141"/>
      <c r="BX48" s="140"/>
      <c r="BY48" s="129"/>
      <c r="BZ48" s="141"/>
      <c r="CA48" s="292"/>
      <c r="CB48" s="290"/>
      <c r="CC48" s="141"/>
      <c r="CD48" s="140"/>
      <c r="CE48" s="129"/>
      <c r="CF48" s="141"/>
      <c r="CG48" s="140"/>
      <c r="CH48" s="129"/>
      <c r="CI48" s="141"/>
      <c r="CJ48" s="140"/>
      <c r="CK48" s="129"/>
      <c r="CL48" s="141"/>
      <c r="CM48" s="140"/>
      <c r="CN48" s="129"/>
      <c r="CO48" s="141"/>
      <c r="CP48" s="140"/>
      <c r="CQ48" s="129"/>
      <c r="CR48" s="141"/>
      <c r="CS48" s="140"/>
      <c r="CT48" s="129"/>
      <c r="CU48" s="141"/>
      <c r="CV48" s="242"/>
      <c r="CW48" s="243"/>
      <c r="CX48" s="244"/>
      <c r="CY48" s="140"/>
      <c r="CZ48" s="129"/>
      <c r="DA48" s="141"/>
      <c r="DB48" s="140"/>
      <c r="DC48" s="129"/>
      <c r="DD48" s="248"/>
      <c r="DE48" s="249"/>
      <c r="DF48" s="243"/>
      <c r="DG48" s="248"/>
      <c r="DH48" s="246"/>
      <c r="DI48" s="243"/>
      <c r="DJ48" s="141"/>
      <c r="DK48" s="246"/>
      <c r="DL48" s="243"/>
      <c r="DM48" s="244"/>
      <c r="DN48" s="249"/>
      <c r="DO48" s="243"/>
      <c r="DP48" s="244"/>
      <c r="DQ48" s="242"/>
      <c r="DR48" s="243"/>
      <c r="DS48" s="244"/>
      <c r="DT48" s="249"/>
      <c r="DU48" s="243"/>
      <c r="DV48" s="141"/>
      <c r="DW48" s="140"/>
      <c r="DX48" s="243"/>
      <c r="DY48" s="141"/>
      <c r="DZ48" s="140"/>
      <c r="EA48" s="243"/>
      <c r="EB48" s="141"/>
      <c r="EC48" s="242"/>
      <c r="ED48" s="243"/>
      <c r="EE48" s="244"/>
      <c r="EF48" s="242"/>
      <c r="EG48" s="243"/>
      <c r="EH48" s="244"/>
      <c r="EI48" s="242"/>
      <c r="EJ48" s="243"/>
      <c r="EK48" s="244"/>
      <c r="EL48" s="140"/>
      <c r="EM48" s="129"/>
      <c r="EN48" s="141"/>
      <c r="EO48" s="242"/>
      <c r="EP48" s="243"/>
      <c r="EQ48" s="141"/>
      <c r="ER48" s="242"/>
      <c r="ES48" s="129"/>
      <c r="ET48" s="244"/>
      <c r="EU48" s="242"/>
      <c r="EV48" s="129"/>
      <c r="EW48" s="141"/>
      <c r="EX48" s="140"/>
      <c r="EY48" s="129"/>
      <c r="EZ48" s="141"/>
      <c r="FA48" s="242"/>
      <c r="FB48" s="129"/>
      <c r="FC48" s="141"/>
      <c r="FD48" s="242"/>
      <c r="FE48" s="129"/>
      <c r="FF48" s="244"/>
      <c r="FG48" s="242"/>
      <c r="FH48" s="129"/>
      <c r="FI48" s="244"/>
      <c r="FJ48" s="242"/>
      <c r="FK48" s="314"/>
      <c r="FL48" s="244"/>
      <c r="FM48" s="140"/>
      <c r="FN48" s="129"/>
      <c r="FO48" s="141"/>
      <c r="FP48" s="242"/>
      <c r="FQ48" s="129"/>
      <c r="FR48" s="141"/>
      <c r="FS48" s="242"/>
      <c r="FT48" s="129"/>
      <c r="FU48" s="141"/>
      <c r="FV48" s="242"/>
      <c r="FW48" s="243"/>
      <c r="FX48" s="244"/>
      <c r="FY48" s="242"/>
      <c r="FZ48" s="243"/>
      <c r="GA48" s="244"/>
      <c r="GB48" s="242"/>
      <c r="GC48" s="243"/>
      <c r="GD48" s="244"/>
      <c r="GE48" s="242"/>
      <c r="GF48" s="243"/>
      <c r="GG48" s="244"/>
      <c r="GH48" s="242"/>
      <c r="GI48" s="243"/>
      <c r="GJ48" s="244"/>
      <c r="GK48" s="242"/>
      <c r="GL48" s="243"/>
      <c r="GM48" s="244"/>
      <c r="GN48" s="242"/>
      <c r="GO48" s="243"/>
      <c r="GP48" s="244"/>
      <c r="GQ48" s="242"/>
      <c r="GR48" s="243"/>
      <c r="GS48" s="244"/>
      <c r="GT48" s="242"/>
      <c r="GU48" s="243"/>
      <c r="GV48" s="244"/>
      <c r="GW48" s="242"/>
      <c r="GX48" s="243"/>
      <c r="GY48" s="244"/>
      <c r="GZ48" s="242"/>
      <c r="HA48" s="243"/>
      <c r="HB48" s="244"/>
      <c r="HC48" s="242"/>
      <c r="HD48" s="243"/>
      <c r="HE48" s="244"/>
      <c r="HF48" s="242"/>
      <c r="HG48" s="243"/>
      <c r="HH48" s="244"/>
      <c r="HI48" s="242"/>
      <c r="HJ48" s="243"/>
      <c r="HK48" s="244"/>
      <c r="HL48" s="242"/>
      <c r="HM48" s="243"/>
      <c r="HN48" s="244"/>
      <c r="HO48" s="242"/>
      <c r="HP48" s="243"/>
      <c r="HQ48" s="244"/>
      <c r="HR48" s="242"/>
      <c r="HS48" s="243"/>
      <c r="HT48" s="244"/>
      <c r="HU48" s="242"/>
      <c r="HV48" s="243"/>
      <c r="HW48" s="244"/>
      <c r="HX48" s="242"/>
      <c r="HY48" s="243"/>
      <c r="HZ48" s="244"/>
      <c r="IA48" s="242"/>
      <c r="IB48" s="243"/>
      <c r="IC48" s="244"/>
      <c r="ID48" s="242"/>
      <c r="IE48" s="243"/>
      <c r="IF48" s="244"/>
      <c r="IG48" s="242"/>
      <c r="IH48" s="243"/>
      <c r="II48" s="244"/>
      <c r="IJ48" s="242"/>
      <c r="IK48" s="243"/>
      <c r="IL48" s="244"/>
      <c r="IM48" s="242"/>
      <c r="IN48" s="243"/>
      <c r="IO48" s="244"/>
      <c r="IP48" s="242"/>
      <c r="IQ48" s="243"/>
      <c r="IR48" s="244"/>
      <c r="IS48" s="242"/>
      <c r="IT48" s="243"/>
      <c r="IU48" s="244"/>
    </row>
    <row r="49" spans="1:255" s="289" customFormat="1" ht="15" customHeight="1">
      <c r="A49" s="286"/>
      <c r="B49" s="287"/>
      <c r="C49" s="288"/>
      <c r="D49" s="140"/>
      <c r="E49" s="129"/>
      <c r="F49" s="141"/>
      <c r="G49" s="140"/>
      <c r="H49" s="129"/>
      <c r="I49" s="141"/>
      <c r="J49" s="324"/>
      <c r="K49" s="322"/>
      <c r="L49" s="141"/>
      <c r="M49" s="242"/>
      <c r="N49" s="129"/>
      <c r="O49" s="244"/>
      <c r="P49" s="242"/>
      <c r="Q49" s="129"/>
      <c r="R49" s="244"/>
      <c r="S49" s="242"/>
      <c r="T49" s="129"/>
      <c r="U49" s="141"/>
      <c r="V49" s="242"/>
      <c r="W49" s="129"/>
      <c r="X49" s="244"/>
      <c r="Y49" s="242"/>
      <c r="Z49" s="243"/>
      <c r="AA49" s="141"/>
      <c r="AB49" s="242"/>
      <c r="AC49" s="243"/>
      <c r="AD49" s="141"/>
      <c r="AE49" s="140"/>
      <c r="AF49" s="129"/>
      <c r="AG49" s="141"/>
      <c r="AH49" s="242"/>
      <c r="AI49" s="243"/>
      <c r="AJ49" s="141"/>
      <c r="AK49" s="140"/>
      <c r="AL49" s="129"/>
      <c r="AM49" s="141"/>
      <c r="AN49" s="140"/>
      <c r="AO49" s="129"/>
      <c r="AP49" s="141"/>
      <c r="AQ49" s="140"/>
      <c r="AR49" s="129"/>
      <c r="AS49" s="141"/>
      <c r="AT49" s="246"/>
      <c r="AU49" s="129"/>
      <c r="AV49" s="141"/>
      <c r="AW49" s="293"/>
      <c r="AX49" s="129"/>
      <c r="AY49" s="291"/>
      <c r="AZ49" s="140"/>
      <c r="BA49" s="129"/>
      <c r="BB49" s="141"/>
      <c r="BC49" s="242"/>
      <c r="BD49" s="129"/>
      <c r="BE49" s="141"/>
      <c r="BF49" s="242"/>
      <c r="BG49" s="129"/>
      <c r="BH49" s="141"/>
      <c r="BI49" s="140"/>
      <c r="BJ49" s="129"/>
      <c r="BK49" s="141"/>
      <c r="BL49" s="140"/>
      <c r="BM49" s="243"/>
      <c r="BN49" s="141"/>
      <c r="BO49" s="242"/>
      <c r="BP49" s="243"/>
      <c r="BQ49" s="141"/>
      <c r="BR49" s="140"/>
      <c r="BS49" s="243"/>
      <c r="BT49" s="251"/>
      <c r="BU49" s="140"/>
      <c r="BV49" s="243"/>
      <c r="BW49" s="141"/>
      <c r="BX49" s="140"/>
      <c r="BY49" s="243"/>
      <c r="BZ49" s="141"/>
      <c r="CA49" s="306"/>
      <c r="CB49" s="290"/>
      <c r="CC49" s="244"/>
      <c r="CD49" s="140"/>
      <c r="CE49" s="243"/>
      <c r="CF49" s="244"/>
      <c r="CG49" s="140"/>
      <c r="CH49" s="243"/>
      <c r="CI49" s="244"/>
      <c r="CJ49" s="242"/>
      <c r="CK49" s="290"/>
      <c r="CL49" s="248"/>
      <c r="CM49" s="242"/>
      <c r="CN49" s="243"/>
      <c r="CO49" s="244"/>
      <c r="CP49" s="242"/>
      <c r="CQ49" s="243"/>
      <c r="CR49" s="244"/>
      <c r="CS49" s="242"/>
      <c r="CT49" s="243"/>
      <c r="CU49" s="244"/>
      <c r="CV49" s="242"/>
      <c r="CW49" s="243"/>
      <c r="CX49" s="244"/>
      <c r="CY49" s="140"/>
      <c r="CZ49" s="129"/>
      <c r="DA49" s="244"/>
      <c r="DB49" s="249"/>
      <c r="DC49" s="243"/>
      <c r="DD49" s="248"/>
      <c r="DE49" s="249"/>
      <c r="DF49" s="243"/>
      <c r="DG49" s="248"/>
      <c r="DH49" s="249"/>
      <c r="DI49" s="243"/>
      <c r="DJ49" s="141"/>
      <c r="DK49" s="249"/>
      <c r="DL49" s="243"/>
      <c r="DM49" s="244"/>
      <c r="DN49" s="249"/>
      <c r="DO49" s="243"/>
      <c r="DP49" s="244"/>
      <c r="DQ49" s="242"/>
      <c r="DR49" s="243"/>
      <c r="DS49" s="244"/>
      <c r="DT49" s="249"/>
      <c r="DU49" s="243"/>
      <c r="DV49" s="141"/>
      <c r="DW49" s="140"/>
      <c r="DX49" s="243"/>
      <c r="DY49" s="141"/>
      <c r="DZ49" s="140"/>
      <c r="EA49" s="243"/>
      <c r="EB49" s="141"/>
      <c r="EC49" s="242"/>
      <c r="ED49" s="243"/>
      <c r="EE49" s="244"/>
      <c r="EF49" s="242"/>
      <c r="EG49" s="243"/>
      <c r="EH49" s="244"/>
      <c r="EI49" s="242"/>
      <c r="EJ49" s="243"/>
      <c r="EK49" s="244"/>
      <c r="EL49" s="140"/>
      <c r="EM49" s="129"/>
      <c r="EN49" s="141"/>
      <c r="EO49" s="242"/>
      <c r="EP49" s="243"/>
      <c r="EQ49" s="141"/>
      <c r="ER49" s="242"/>
      <c r="ES49" s="129"/>
      <c r="ET49" s="244"/>
      <c r="EU49" s="242"/>
      <c r="EV49" s="129"/>
      <c r="EW49" s="141"/>
      <c r="EX49" s="140"/>
      <c r="EY49" s="129"/>
      <c r="EZ49" s="141"/>
      <c r="FA49" s="242"/>
      <c r="FB49" s="129"/>
      <c r="FC49" s="141"/>
      <c r="FD49" s="242"/>
      <c r="FE49" s="129"/>
      <c r="FF49" s="244"/>
      <c r="FG49" s="242"/>
      <c r="FH49" s="129"/>
      <c r="FI49" s="244"/>
      <c r="FJ49" s="242"/>
      <c r="FK49" s="314"/>
      <c r="FL49" s="244"/>
      <c r="FM49" s="140"/>
      <c r="FN49" s="129"/>
      <c r="FO49" s="141"/>
      <c r="FP49" s="242"/>
      <c r="FQ49" s="129"/>
      <c r="FR49" s="141"/>
      <c r="FS49" s="242"/>
      <c r="FT49" s="129"/>
      <c r="FU49" s="141"/>
      <c r="FV49" s="242"/>
      <c r="FW49" s="243"/>
      <c r="FX49" s="244"/>
      <c r="FY49" s="242"/>
      <c r="FZ49" s="243"/>
      <c r="GA49" s="244"/>
      <c r="GB49" s="242"/>
      <c r="GC49" s="243"/>
      <c r="GD49" s="244"/>
      <c r="GE49" s="242"/>
      <c r="GF49" s="243"/>
      <c r="GG49" s="244"/>
      <c r="GH49" s="242"/>
      <c r="GI49" s="243"/>
      <c r="GJ49" s="244"/>
      <c r="GK49" s="242"/>
      <c r="GL49" s="243"/>
      <c r="GM49" s="244"/>
      <c r="GN49" s="242"/>
      <c r="GO49" s="243"/>
      <c r="GP49" s="244"/>
      <c r="GQ49" s="242"/>
      <c r="GR49" s="243"/>
      <c r="GS49" s="244"/>
      <c r="GT49" s="242"/>
      <c r="GU49" s="243"/>
      <c r="GV49" s="244"/>
      <c r="GW49" s="242"/>
      <c r="GX49" s="243"/>
      <c r="GY49" s="244"/>
      <c r="GZ49" s="242"/>
      <c r="HA49" s="243"/>
      <c r="HB49" s="244"/>
      <c r="HC49" s="242"/>
      <c r="HD49" s="243"/>
      <c r="HE49" s="244"/>
      <c r="HF49" s="242"/>
      <c r="HG49" s="243"/>
      <c r="HH49" s="244"/>
      <c r="HI49" s="242"/>
      <c r="HJ49" s="243"/>
      <c r="HK49" s="244"/>
      <c r="HL49" s="242"/>
      <c r="HM49" s="243"/>
      <c r="HN49" s="244"/>
      <c r="HO49" s="242"/>
      <c r="HP49" s="243"/>
      <c r="HQ49" s="244"/>
      <c r="HR49" s="242"/>
      <c r="HS49" s="243"/>
      <c r="HT49" s="244"/>
      <c r="HU49" s="242"/>
      <c r="HV49" s="243"/>
      <c r="HW49" s="244"/>
      <c r="HX49" s="242"/>
      <c r="HY49" s="243"/>
      <c r="HZ49" s="244"/>
      <c r="IA49" s="242"/>
      <c r="IB49" s="243"/>
      <c r="IC49" s="244"/>
      <c r="ID49" s="242"/>
      <c r="IE49" s="243"/>
      <c r="IF49" s="244"/>
      <c r="IG49" s="242"/>
      <c r="IH49" s="243"/>
      <c r="II49" s="244"/>
      <c r="IJ49" s="242"/>
      <c r="IK49" s="243"/>
      <c r="IL49" s="244"/>
      <c r="IM49" s="242"/>
      <c r="IN49" s="243"/>
      <c r="IO49" s="244"/>
      <c r="IP49" s="242"/>
      <c r="IQ49" s="243"/>
      <c r="IR49" s="244"/>
      <c r="IS49" s="242"/>
      <c r="IT49" s="243"/>
      <c r="IU49" s="244"/>
    </row>
    <row r="50" spans="1:255" s="117" customFormat="1" ht="15" customHeight="1">
      <c r="A50" s="242"/>
      <c r="B50" s="243"/>
      <c r="C50" s="244"/>
      <c r="D50" s="140"/>
      <c r="E50" s="129"/>
      <c r="F50" s="141"/>
      <c r="G50" s="140"/>
      <c r="H50" s="129"/>
      <c r="I50" s="141"/>
      <c r="J50" s="140"/>
      <c r="K50" s="129"/>
      <c r="L50" s="141"/>
      <c r="M50" s="140"/>
      <c r="N50" s="129"/>
      <c r="O50" s="141"/>
      <c r="P50" s="140"/>
      <c r="Q50" s="129"/>
      <c r="R50" s="244"/>
      <c r="S50" s="140"/>
      <c r="T50" s="129"/>
      <c r="U50" s="141"/>
      <c r="V50" s="140"/>
      <c r="W50" s="129"/>
      <c r="X50" s="141"/>
      <c r="Y50" s="140"/>
      <c r="Z50" s="129"/>
      <c r="AA50" s="141"/>
      <c r="AB50" s="242"/>
      <c r="AC50" s="243"/>
      <c r="AD50" s="141"/>
      <c r="AE50" s="140"/>
      <c r="AF50" s="129"/>
      <c r="AG50" s="141"/>
      <c r="AH50" s="242"/>
      <c r="AI50" s="129"/>
      <c r="AJ50" s="141"/>
      <c r="AK50" s="140"/>
      <c r="AL50" s="129"/>
      <c r="AM50" s="141"/>
      <c r="AN50" s="140"/>
      <c r="AO50" s="129"/>
      <c r="AP50" s="141"/>
      <c r="AQ50" s="140"/>
      <c r="AR50" s="129"/>
      <c r="AS50" s="141"/>
      <c r="AT50" s="140"/>
      <c r="AU50" s="129"/>
      <c r="AV50" s="141"/>
      <c r="AW50" s="140"/>
      <c r="AX50" s="129"/>
      <c r="AY50" s="141"/>
      <c r="AZ50" s="140"/>
      <c r="BA50" s="129"/>
      <c r="BB50" s="141"/>
      <c r="BC50" s="140"/>
      <c r="BD50" s="243"/>
      <c r="BE50" s="291"/>
      <c r="BF50" s="242"/>
      <c r="BG50" s="129"/>
      <c r="BH50" s="141"/>
      <c r="BI50" s="242"/>
      <c r="BJ50" s="129"/>
      <c r="BK50" s="251"/>
      <c r="BL50" s="242"/>
      <c r="BM50" s="243"/>
      <c r="BN50" s="251"/>
      <c r="BO50" s="242"/>
      <c r="BP50" s="243"/>
      <c r="BQ50" s="251"/>
      <c r="BR50" s="140"/>
      <c r="BS50" s="129"/>
      <c r="BT50" s="251"/>
      <c r="BU50" s="140"/>
      <c r="BV50" s="129"/>
      <c r="BW50" s="251"/>
      <c r="BX50" s="242"/>
      <c r="BY50" s="243"/>
      <c r="BZ50" s="141"/>
      <c r="CA50" s="292"/>
      <c r="CB50" s="129"/>
      <c r="CC50" s="295"/>
      <c r="CD50" s="140"/>
      <c r="CE50" s="129"/>
      <c r="CF50" s="141"/>
      <c r="CG50" s="292"/>
      <c r="CH50" s="290"/>
      <c r="CI50" s="295"/>
      <c r="CJ50" s="246"/>
      <c r="CK50" s="243"/>
      <c r="CL50" s="248"/>
      <c r="CM50" s="242"/>
      <c r="CN50" s="243"/>
      <c r="CO50" s="244"/>
      <c r="CP50" s="242"/>
      <c r="CQ50" s="129"/>
      <c r="CR50" s="244"/>
      <c r="CS50" s="242"/>
      <c r="CT50" s="243"/>
      <c r="CU50" s="244"/>
      <c r="CV50" s="242"/>
      <c r="CW50" s="129"/>
      <c r="CX50" s="141"/>
      <c r="CY50" s="140"/>
      <c r="CZ50" s="129"/>
      <c r="DA50" s="141"/>
      <c r="DB50" s="249"/>
      <c r="DC50" s="243"/>
      <c r="DD50" s="248"/>
      <c r="DE50" s="249"/>
      <c r="DF50" s="243"/>
      <c r="DG50" s="248"/>
      <c r="DH50" s="249"/>
      <c r="DI50" s="243"/>
      <c r="DJ50" s="141"/>
      <c r="DK50" s="249"/>
      <c r="DL50" s="243"/>
      <c r="DM50" s="244"/>
      <c r="DN50" s="249"/>
      <c r="DO50" s="243"/>
      <c r="DP50" s="244"/>
      <c r="DQ50" s="242"/>
      <c r="DR50" s="243"/>
      <c r="DS50" s="244"/>
      <c r="DT50" s="249"/>
      <c r="DU50" s="243"/>
      <c r="DV50" s="141"/>
      <c r="DW50" s="140"/>
      <c r="DX50" s="243"/>
      <c r="DY50" s="141"/>
      <c r="DZ50" s="140"/>
      <c r="EA50" s="243"/>
      <c r="EB50" s="141"/>
      <c r="EC50" s="242"/>
      <c r="ED50" s="243"/>
      <c r="EE50" s="244"/>
      <c r="EF50" s="242"/>
      <c r="EG50" s="243"/>
      <c r="EH50" s="244"/>
      <c r="EI50" s="242"/>
      <c r="EJ50" s="243"/>
      <c r="EK50" s="244"/>
      <c r="EL50" s="140"/>
      <c r="EM50" s="129"/>
      <c r="EN50" s="141"/>
      <c r="EO50" s="242"/>
      <c r="EP50" s="243"/>
      <c r="EQ50" s="141"/>
      <c r="ER50" s="242"/>
      <c r="ES50" s="129"/>
      <c r="ET50" s="244"/>
      <c r="EU50" s="242"/>
      <c r="EV50" s="129"/>
      <c r="EW50" s="141"/>
      <c r="EX50" s="140"/>
      <c r="EY50" s="129"/>
      <c r="EZ50" s="141"/>
      <c r="FA50" s="242"/>
      <c r="FB50" s="129"/>
      <c r="FC50" s="141"/>
      <c r="FD50" s="242"/>
      <c r="FE50" s="129"/>
      <c r="FF50" s="244"/>
      <c r="FG50" s="242"/>
      <c r="FH50" s="129"/>
      <c r="FI50" s="244"/>
      <c r="FJ50" s="242"/>
      <c r="FK50" s="314"/>
      <c r="FL50" s="244"/>
      <c r="FM50" s="140"/>
      <c r="FN50" s="129"/>
      <c r="FO50" s="141"/>
      <c r="FP50" s="242"/>
      <c r="FQ50" s="129"/>
      <c r="FR50" s="141"/>
      <c r="FS50" s="242"/>
      <c r="FT50" s="129"/>
      <c r="FU50" s="141"/>
      <c r="FV50" s="242"/>
      <c r="FW50" s="243"/>
      <c r="FX50" s="244"/>
      <c r="FY50" s="242"/>
      <c r="FZ50" s="243"/>
      <c r="GA50" s="244"/>
      <c r="GB50" s="242"/>
      <c r="GC50" s="243"/>
      <c r="GD50" s="244"/>
      <c r="GE50" s="242"/>
      <c r="GF50" s="243"/>
      <c r="GG50" s="244"/>
      <c r="GH50" s="242"/>
      <c r="GI50" s="243"/>
      <c r="GJ50" s="244"/>
      <c r="GK50" s="242"/>
      <c r="GL50" s="243"/>
      <c r="GM50" s="244"/>
      <c r="GN50" s="242"/>
      <c r="GO50" s="243"/>
      <c r="GP50" s="244"/>
      <c r="GQ50" s="242"/>
      <c r="GR50" s="243"/>
      <c r="GS50" s="244"/>
      <c r="GT50" s="242"/>
      <c r="GU50" s="243"/>
      <c r="GV50" s="244"/>
      <c r="GW50" s="242"/>
      <c r="GX50" s="243"/>
      <c r="GY50" s="244"/>
      <c r="GZ50" s="242"/>
      <c r="HA50" s="243"/>
      <c r="HB50" s="244"/>
      <c r="HC50" s="242"/>
      <c r="HD50" s="243"/>
      <c r="HE50" s="244"/>
      <c r="HF50" s="242"/>
      <c r="HG50" s="243"/>
      <c r="HH50" s="244"/>
      <c r="HI50" s="242"/>
      <c r="HJ50" s="243"/>
      <c r="HK50" s="244"/>
      <c r="HL50" s="242"/>
      <c r="HM50" s="243"/>
      <c r="HN50" s="244"/>
      <c r="HO50" s="242"/>
      <c r="HP50" s="243"/>
      <c r="HQ50" s="244"/>
      <c r="HR50" s="242"/>
      <c r="HS50" s="243"/>
      <c r="HT50" s="244"/>
      <c r="HU50" s="242"/>
      <c r="HV50" s="243"/>
      <c r="HW50" s="244"/>
      <c r="HX50" s="242"/>
      <c r="HY50" s="243"/>
      <c r="HZ50" s="244"/>
      <c r="IA50" s="242"/>
      <c r="IB50" s="243"/>
      <c r="IC50" s="244"/>
      <c r="ID50" s="242"/>
      <c r="IE50" s="243"/>
      <c r="IF50" s="244"/>
      <c r="IG50" s="242"/>
      <c r="IH50" s="243"/>
      <c r="II50" s="244"/>
      <c r="IJ50" s="242"/>
      <c r="IK50" s="243"/>
      <c r="IL50" s="244"/>
      <c r="IM50" s="242"/>
      <c r="IN50" s="243"/>
      <c r="IO50" s="244"/>
      <c r="IP50" s="242"/>
      <c r="IQ50" s="243"/>
      <c r="IR50" s="244"/>
      <c r="IS50" s="242"/>
      <c r="IT50" s="243"/>
      <c r="IU50" s="244"/>
    </row>
    <row r="51" spans="1:255" s="117" customFormat="1" ht="15" customHeight="1">
      <c r="A51" s="140"/>
      <c r="B51" s="129"/>
      <c r="C51" s="141"/>
      <c r="D51" s="140"/>
      <c r="E51" s="129"/>
      <c r="F51" s="141"/>
      <c r="G51" s="140"/>
      <c r="H51" s="129"/>
      <c r="I51" s="141"/>
      <c r="J51" s="323"/>
      <c r="K51" s="322"/>
      <c r="L51" s="141"/>
      <c r="M51" s="140"/>
      <c r="N51" s="129"/>
      <c r="O51" s="141"/>
      <c r="P51" s="140"/>
      <c r="Q51" s="129"/>
      <c r="R51" s="141"/>
      <c r="S51" s="242"/>
      <c r="T51" s="129"/>
      <c r="U51" s="141"/>
      <c r="V51" s="140"/>
      <c r="W51" s="129"/>
      <c r="X51" s="141"/>
      <c r="Y51" s="140"/>
      <c r="Z51" s="129"/>
      <c r="AA51" s="141"/>
      <c r="AB51" s="140"/>
      <c r="AC51" s="129"/>
      <c r="AD51" s="141"/>
      <c r="AE51" s="140"/>
      <c r="AF51" s="129"/>
      <c r="AG51" s="141"/>
      <c r="AH51" s="140"/>
      <c r="AI51" s="129"/>
      <c r="AJ51" s="141"/>
      <c r="AK51" s="140"/>
      <c r="AL51" s="129"/>
      <c r="AM51" s="141"/>
      <c r="AN51" s="140"/>
      <c r="AO51" s="129"/>
      <c r="AP51" s="141"/>
      <c r="AQ51" s="140"/>
      <c r="AR51" s="129"/>
      <c r="AS51" s="141"/>
      <c r="AT51" s="140"/>
      <c r="AU51" s="129"/>
      <c r="AV51" s="141"/>
      <c r="AW51" s="140"/>
      <c r="AX51" s="129"/>
      <c r="AY51" s="141"/>
      <c r="AZ51" s="140"/>
      <c r="BA51" s="129"/>
      <c r="BB51" s="141"/>
      <c r="BC51" s="293"/>
      <c r="BD51" s="300"/>
      <c r="BE51" s="291"/>
      <c r="BF51" s="140"/>
      <c r="BG51" s="129"/>
      <c r="BH51" s="141"/>
      <c r="BI51" s="140"/>
      <c r="BJ51" s="129"/>
      <c r="BK51" s="251"/>
      <c r="BL51" s="140"/>
      <c r="BM51" s="129"/>
      <c r="BN51" s="251"/>
      <c r="BO51" s="242"/>
      <c r="BP51" s="243"/>
      <c r="BQ51" s="141"/>
      <c r="BR51" s="140"/>
      <c r="BS51" s="129"/>
      <c r="BT51" s="141"/>
      <c r="BU51" s="140"/>
      <c r="BV51" s="129"/>
      <c r="BW51" s="251"/>
      <c r="BX51" s="308"/>
      <c r="BY51" s="129"/>
      <c r="BZ51" s="141"/>
      <c r="CA51" s="292"/>
      <c r="CB51" s="243"/>
      <c r="CC51" s="141"/>
      <c r="CD51" s="140"/>
      <c r="CE51" s="243"/>
      <c r="CF51" s="244"/>
      <c r="CG51" s="140"/>
      <c r="CH51" s="243"/>
      <c r="CI51" s="141"/>
      <c r="CJ51" s="265"/>
      <c r="CK51" s="129"/>
      <c r="CL51" s="251"/>
      <c r="CM51" s="140"/>
      <c r="CN51" s="129"/>
      <c r="CO51" s="141"/>
      <c r="CP51" s="140"/>
      <c r="CQ51" s="243"/>
      <c r="CR51" s="141"/>
      <c r="CS51" s="140"/>
      <c r="CT51" s="129"/>
      <c r="CU51" s="251"/>
      <c r="CV51" s="242"/>
      <c r="CW51" s="316"/>
      <c r="CX51" s="251"/>
      <c r="CY51" s="140"/>
      <c r="CZ51" s="243"/>
      <c r="DA51" s="244"/>
      <c r="DB51" s="249"/>
      <c r="DC51" s="243"/>
      <c r="DD51" s="251"/>
      <c r="DE51" s="249"/>
      <c r="DF51" s="129"/>
      <c r="DG51" s="251"/>
      <c r="DH51" s="249"/>
      <c r="DI51" s="129"/>
      <c r="DJ51" s="141"/>
      <c r="DK51" s="242"/>
      <c r="DL51" s="129"/>
      <c r="DM51" s="141"/>
      <c r="DN51" s="242"/>
      <c r="DO51" s="129"/>
      <c r="DP51" s="141"/>
      <c r="DQ51" s="263"/>
      <c r="DR51" s="129"/>
      <c r="DS51" s="141"/>
      <c r="DT51" s="249"/>
      <c r="DU51" s="129"/>
      <c r="DV51" s="141"/>
      <c r="DW51" s="140"/>
      <c r="DX51" s="129"/>
      <c r="DY51" s="141"/>
      <c r="DZ51" s="140"/>
      <c r="EA51" s="129"/>
      <c r="EB51" s="244"/>
      <c r="EC51" s="249"/>
      <c r="ED51" s="129"/>
      <c r="EE51" s="141"/>
      <c r="EF51" s="140"/>
      <c r="EG51" s="129"/>
      <c r="EH51" s="141"/>
      <c r="EI51" s="140"/>
      <c r="EJ51" s="129"/>
      <c r="EK51" s="141"/>
      <c r="EL51" s="140"/>
      <c r="EM51" s="129"/>
      <c r="EN51" s="141"/>
      <c r="EO51" s="140"/>
      <c r="EP51" s="129"/>
      <c r="EQ51" s="141"/>
      <c r="ER51" s="249"/>
      <c r="ES51" s="250"/>
      <c r="ET51" s="141"/>
      <c r="EU51" s="249"/>
      <c r="EV51" s="129"/>
      <c r="EW51" s="141"/>
      <c r="EX51" s="140"/>
      <c r="EY51" s="129"/>
      <c r="EZ51" s="141"/>
      <c r="FA51" s="140"/>
      <c r="FB51" s="129"/>
      <c r="FC51" s="141"/>
      <c r="FD51" s="242"/>
      <c r="FE51" s="129"/>
      <c r="FF51" s="141"/>
      <c r="FG51" s="242"/>
      <c r="FH51" s="129"/>
      <c r="FI51" s="141"/>
      <c r="FJ51" s="140"/>
      <c r="FK51" s="129"/>
      <c r="FL51" s="141"/>
      <c r="FM51" s="140"/>
      <c r="FN51" s="129"/>
      <c r="FO51" s="141"/>
      <c r="FP51" s="153"/>
      <c r="FQ51" s="134"/>
      <c r="FR51" s="141"/>
      <c r="FS51" s="140"/>
      <c r="FT51" s="243"/>
      <c r="FU51" s="141"/>
      <c r="FV51" s="249"/>
      <c r="FW51" s="250"/>
      <c r="FX51" s="141"/>
      <c r="FY51" s="249"/>
      <c r="FZ51" s="250"/>
      <c r="GA51" s="141"/>
      <c r="GB51" s="140"/>
      <c r="GC51" s="129"/>
      <c r="GD51" s="141"/>
      <c r="GE51" s="140"/>
      <c r="GF51" s="129"/>
      <c r="GG51" s="141"/>
      <c r="GH51" s="140"/>
      <c r="GI51" s="129"/>
      <c r="GJ51" s="141"/>
      <c r="GK51" s="140"/>
      <c r="GL51" s="129"/>
      <c r="GM51" s="141"/>
      <c r="GN51" s="140"/>
      <c r="GO51" s="129"/>
      <c r="GP51" s="141"/>
      <c r="GQ51" s="140"/>
      <c r="GR51" s="129"/>
      <c r="GS51" s="141"/>
      <c r="GT51" s="140"/>
      <c r="GU51" s="129"/>
      <c r="GV51" s="141"/>
      <c r="GW51" s="140"/>
      <c r="GX51" s="129"/>
      <c r="GY51" s="141"/>
      <c r="GZ51" s="140"/>
      <c r="HA51" s="129"/>
      <c r="HB51" s="141"/>
      <c r="HC51" s="140"/>
      <c r="HD51" s="129"/>
      <c r="HE51" s="141"/>
      <c r="HF51" s="140"/>
      <c r="HG51" s="129"/>
      <c r="HH51" s="141"/>
      <c r="HI51" s="140"/>
      <c r="HJ51" s="129"/>
      <c r="HK51" s="141"/>
      <c r="HL51" s="140"/>
      <c r="HM51" s="129"/>
      <c r="HN51" s="141"/>
      <c r="HO51" s="140"/>
      <c r="HP51" s="129"/>
      <c r="HQ51" s="141"/>
      <c r="HR51" s="140"/>
      <c r="HS51" s="129"/>
      <c r="HT51" s="141"/>
      <c r="HU51" s="140"/>
      <c r="HV51" s="129"/>
      <c r="HW51" s="141"/>
      <c r="HX51" s="140"/>
      <c r="HY51" s="129"/>
      <c r="HZ51" s="141"/>
      <c r="IA51" s="140"/>
      <c r="IB51" s="129"/>
      <c r="IC51" s="141"/>
      <c r="ID51" s="140"/>
      <c r="IE51" s="129"/>
      <c r="IF51" s="141"/>
      <c r="IG51" s="140"/>
      <c r="IH51" s="129"/>
      <c r="II51" s="141"/>
      <c r="IJ51" s="140"/>
      <c r="IK51" s="129"/>
      <c r="IL51" s="141"/>
      <c r="IM51" s="140"/>
      <c r="IN51" s="129"/>
      <c r="IO51" s="141"/>
      <c r="IP51" s="140"/>
      <c r="IQ51" s="129"/>
      <c r="IR51" s="141"/>
      <c r="IS51" s="140"/>
      <c r="IT51" s="129"/>
      <c r="IU51" s="141"/>
    </row>
    <row r="52" spans="1:255" s="117" customFormat="1" ht="15" customHeight="1">
      <c r="A52" s="140"/>
      <c r="B52" s="129"/>
      <c r="C52" s="141"/>
      <c r="D52" s="140"/>
      <c r="E52" s="129"/>
      <c r="F52" s="141"/>
      <c r="G52" s="140"/>
      <c r="H52" s="129"/>
      <c r="I52" s="244"/>
      <c r="J52" s="323"/>
      <c r="K52" s="322"/>
      <c r="L52" s="141"/>
      <c r="M52" s="140"/>
      <c r="N52" s="129"/>
      <c r="O52" s="141"/>
      <c r="P52" s="140"/>
      <c r="Q52" s="129"/>
      <c r="R52" s="141"/>
      <c r="S52" s="242"/>
      <c r="T52" s="243"/>
      <c r="U52" s="141"/>
      <c r="V52" s="140"/>
      <c r="W52" s="129"/>
      <c r="X52" s="141"/>
      <c r="Y52" s="140"/>
      <c r="Z52" s="129"/>
      <c r="AA52" s="141"/>
      <c r="AB52" s="140"/>
      <c r="AC52" s="129"/>
      <c r="AD52" s="141"/>
      <c r="AE52" s="140"/>
      <c r="AF52" s="129"/>
      <c r="AG52" s="141"/>
      <c r="AH52" s="140"/>
      <c r="AI52" s="129"/>
      <c r="AJ52" s="141"/>
      <c r="AK52" s="140"/>
      <c r="AL52" s="129"/>
      <c r="AM52" s="141"/>
      <c r="AN52" s="140"/>
      <c r="AO52" s="129"/>
      <c r="AP52" s="141"/>
      <c r="AQ52" s="140"/>
      <c r="AR52" s="129"/>
      <c r="AS52" s="141"/>
      <c r="AT52" s="140"/>
      <c r="AU52" s="129"/>
      <c r="AV52" s="141"/>
      <c r="AW52" s="140"/>
      <c r="AX52" s="129"/>
      <c r="AY52" s="141"/>
      <c r="AZ52" s="140"/>
      <c r="BA52" s="129"/>
      <c r="BB52" s="141"/>
      <c r="BC52" s="293"/>
      <c r="BD52" s="300"/>
      <c r="BE52" s="291"/>
      <c r="BF52" s="140"/>
      <c r="BG52" s="129"/>
      <c r="BH52" s="141"/>
      <c r="BI52" s="140"/>
      <c r="BJ52" s="129"/>
      <c r="BK52" s="141"/>
      <c r="BL52" s="140"/>
      <c r="BM52" s="243"/>
      <c r="BN52" s="141"/>
      <c r="BO52" s="242"/>
      <c r="BP52" s="243"/>
      <c r="BQ52" s="251"/>
      <c r="BR52" s="140"/>
      <c r="BS52" s="129"/>
      <c r="BT52" s="251"/>
      <c r="BU52" s="140"/>
      <c r="BV52" s="129"/>
      <c r="BW52" s="141"/>
      <c r="BX52" s="140"/>
      <c r="BY52" s="129"/>
      <c r="BZ52" s="291"/>
      <c r="CA52" s="292"/>
      <c r="CB52" s="290"/>
      <c r="CC52" s="141"/>
      <c r="CD52" s="292"/>
      <c r="CE52" s="290"/>
      <c r="CF52" s="295"/>
      <c r="CG52" s="140"/>
      <c r="CH52" s="243"/>
      <c r="CI52" s="141"/>
      <c r="CJ52" s="265"/>
      <c r="CK52" s="129"/>
      <c r="CL52" s="251"/>
      <c r="CM52" s="140"/>
      <c r="CN52" s="129"/>
      <c r="CO52" s="141"/>
      <c r="CP52" s="249"/>
      <c r="CQ52" s="129"/>
      <c r="CR52" s="251"/>
      <c r="CS52" s="242"/>
      <c r="CT52" s="129"/>
      <c r="CU52" s="251"/>
      <c r="CV52" s="242"/>
      <c r="CW52" s="317"/>
      <c r="CX52" s="251"/>
      <c r="CY52" s="292"/>
      <c r="CZ52" s="290"/>
      <c r="DA52" s="295"/>
      <c r="DB52" s="249"/>
      <c r="DC52" s="243"/>
      <c r="DD52" s="251"/>
      <c r="DE52" s="249"/>
      <c r="DF52" s="129"/>
      <c r="DG52" s="251"/>
      <c r="DH52" s="249"/>
      <c r="DI52" s="129"/>
      <c r="DJ52" s="141"/>
      <c r="DK52" s="284"/>
      <c r="DL52" s="129"/>
      <c r="DM52" s="141"/>
      <c r="DN52" s="242"/>
      <c r="DO52" s="129"/>
      <c r="DP52" s="141"/>
      <c r="DQ52" s="285"/>
      <c r="DR52" s="129"/>
      <c r="DS52" s="141"/>
      <c r="DT52" s="270"/>
      <c r="DU52" s="129"/>
      <c r="DV52" s="141"/>
      <c r="DW52" s="140"/>
      <c r="DX52" s="129"/>
      <c r="DY52" s="141"/>
      <c r="DZ52" s="140"/>
      <c r="EA52" s="129"/>
      <c r="EB52" s="244"/>
      <c r="EC52" s="249"/>
      <c r="ED52" s="129"/>
      <c r="EE52" s="141"/>
      <c r="EF52" s="140"/>
      <c r="EG52" s="129"/>
      <c r="EH52" s="141"/>
      <c r="EI52" s="140"/>
      <c r="EJ52" s="129"/>
      <c r="EK52" s="141"/>
      <c r="EL52" s="140"/>
      <c r="EM52" s="129"/>
      <c r="EN52" s="141"/>
      <c r="EO52" s="140"/>
      <c r="EP52" s="129"/>
      <c r="EQ52" s="141"/>
      <c r="ER52" s="249"/>
      <c r="ES52" s="250"/>
      <c r="ET52" s="141"/>
      <c r="EU52" s="249"/>
      <c r="EV52" s="129"/>
      <c r="EW52" s="141"/>
      <c r="EX52" s="140"/>
      <c r="EY52" s="129"/>
      <c r="EZ52" s="141"/>
      <c r="FA52" s="140"/>
      <c r="FB52" s="129"/>
      <c r="FC52" s="141"/>
      <c r="FD52" s="242"/>
      <c r="FE52" s="129"/>
      <c r="FF52" s="141"/>
      <c r="FG52" s="242"/>
      <c r="FH52" s="129"/>
      <c r="FI52" s="141"/>
      <c r="FJ52" s="242"/>
      <c r="FK52" s="243"/>
      <c r="FL52" s="141"/>
      <c r="FM52" s="140"/>
      <c r="FN52" s="129"/>
      <c r="FO52" s="141"/>
      <c r="FP52" s="153"/>
      <c r="FQ52" s="134"/>
      <c r="FR52" s="141"/>
      <c r="FS52" s="140"/>
      <c r="FT52" s="243"/>
      <c r="FU52" s="141"/>
      <c r="FV52" s="249"/>
      <c r="FW52" s="250"/>
      <c r="FX52" s="141"/>
      <c r="FY52" s="249"/>
      <c r="FZ52" s="250"/>
      <c r="GA52" s="141"/>
      <c r="GB52" s="140"/>
      <c r="GC52" s="129"/>
      <c r="GD52" s="141"/>
      <c r="GE52" s="140"/>
      <c r="GF52" s="129"/>
      <c r="GG52" s="141"/>
      <c r="GH52" s="140"/>
      <c r="GI52" s="129"/>
      <c r="GJ52" s="141"/>
      <c r="GK52" s="140"/>
      <c r="GL52" s="129"/>
      <c r="GM52" s="141"/>
      <c r="GN52" s="140"/>
      <c r="GO52" s="129"/>
      <c r="GP52" s="141"/>
      <c r="GQ52" s="140"/>
      <c r="GR52" s="129"/>
      <c r="GS52" s="141"/>
      <c r="GT52" s="140"/>
      <c r="GU52" s="129"/>
      <c r="GV52" s="141"/>
      <c r="GW52" s="140"/>
      <c r="GX52" s="129"/>
      <c r="GY52" s="141"/>
      <c r="GZ52" s="140"/>
      <c r="HA52" s="129"/>
      <c r="HB52" s="141"/>
      <c r="HC52" s="140"/>
      <c r="HD52" s="129"/>
      <c r="HE52" s="141"/>
      <c r="HF52" s="140"/>
      <c r="HG52" s="129"/>
      <c r="HH52" s="141"/>
      <c r="HI52" s="140"/>
      <c r="HJ52" s="129"/>
      <c r="HK52" s="141"/>
      <c r="HL52" s="140"/>
      <c r="HM52" s="129"/>
      <c r="HN52" s="141"/>
      <c r="HO52" s="140"/>
      <c r="HP52" s="129"/>
      <c r="HQ52" s="141"/>
      <c r="HR52" s="140"/>
      <c r="HS52" s="129"/>
      <c r="HT52" s="141"/>
      <c r="HU52" s="140"/>
      <c r="HV52" s="129"/>
      <c r="HW52" s="141"/>
      <c r="HX52" s="140"/>
      <c r="HY52" s="129"/>
      <c r="HZ52" s="141"/>
      <c r="IA52" s="140"/>
      <c r="IB52" s="129"/>
      <c r="IC52" s="141"/>
      <c r="ID52" s="140"/>
      <c r="IE52" s="129"/>
      <c r="IF52" s="141"/>
      <c r="IG52" s="140"/>
      <c r="IH52" s="129"/>
      <c r="II52" s="141"/>
      <c r="IJ52" s="140"/>
      <c r="IK52" s="129"/>
      <c r="IL52" s="141"/>
      <c r="IM52" s="140"/>
      <c r="IN52" s="129"/>
      <c r="IO52" s="141"/>
      <c r="IP52" s="140"/>
      <c r="IQ52" s="129"/>
      <c r="IR52" s="141"/>
      <c r="IS52" s="140"/>
      <c r="IT52" s="129"/>
      <c r="IU52" s="141"/>
    </row>
    <row r="53" spans="1:255" s="117" customFormat="1" ht="15" customHeight="1">
      <c r="A53" s="140"/>
      <c r="B53" s="129"/>
      <c r="C53" s="141"/>
      <c r="D53" s="140"/>
      <c r="E53" s="129"/>
      <c r="F53" s="141"/>
      <c r="G53" s="140"/>
      <c r="H53" s="129"/>
      <c r="I53" s="141"/>
      <c r="J53" s="140"/>
      <c r="K53" s="129"/>
      <c r="L53" s="141"/>
      <c r="M53" s="140"/>
      <c r="N53" s="129"/>
      <c r="O53" s="141"/>
      <c r="P53" s="140"/>
      <c r="Q53" s="129"/>
      <c r="R53" s="141"/>
      <c r="S53" s="242"/>
      <c r="T53" s="243"/>
      <c r="U53" s="141"/>
      <c r="V53" s="140"/>
      <c r="W53" s="129"/>
      <c r="X53" s="141"/>
      <c r="Y53" s="140"/>
      <c r="Z53" s="129"/>
      <c r="AA53" s="141"/>
      <c r="AB53" s="140"/>
      <c r="AC53" s="129"/>
      <c r="AD53" s="141"/>
      <c r="AE53" s="140"/>
      <c r="AF53" s="129"/>
      <c r="AG53" s="141"/>
      <c r="AH53" s="140"/>
      <c r="AI53" s="129"/>
      <c r="AJ53" s="141"/>
      <c r="AK53" s="140"/>
      <c r="AL53" s="129"/>
      <c r="AM53" s="141"/>
      <c r="AN53" s="140"/>
      <c r="AO53" s="129"/>
      <c r="AP53" s="141"/>
      <c r="AQ53" s="140"/>
      <c r="AR53" s="129"/>
      <c r="AS53" s="141"/>
      <c r="AT53" s="140"/>
      <c r="AU53" s="129"/>
      <c r="AV53" s="141"/>
      <c r="AW53" s="140"/>
      <c r="AX53" s="129"/>
      <c r="AY53" s="141"/>
      <c r="AZ53" s="140"/>
      <c r="BA53" s="129"/>
      <c r="BB53" s="141"/>
      <c r="BC53" s="293"/>
      <c r="BD53" s="290"/>
      <c r="BE53" s="291"/>
      <c r="BF53" s="140"/>
      <c r="BG53" s="243"/>
      <c r="BH53" s="141"/>
      <c r="BI53" s="140"/>
      <c r="BJ53" s="129"/>
      <c r="BK53" s="251"/>
      <c r="BL53" s="140"/>
      <c r="BM53" s="129"/>
      <c r="BN53" s="251"/>
      <c r="BO53" s="242"/>
      <c r="BP53" s="243"/>
      <c r="BQ53" s="251"/>
      <c r="BR53" s="140"/>
      <c r="BS53" s="129"/>
      <c r="BT53" s="251"/>
      <c r="BU53" s="140"/>
      <c r="BV53" s="129"/>
      <c r="BW53" s="251"/>
      <c r="BX53" s="140"/>
      <c r="BY53" s="129"/>
      <c r="BZ53" s="291"/>
      <c r="CA53" s="292"/>
      <c r="CB53" s="290"/>
      <c r="CC53" s="141"/>
      <c r="CD53" s="140"/>
      <c r="CE53" s="243"/>
      <c r="CF53" s="141"/>
      <c r="CG53" s="140"/>
      <c r="CH53" s="129"/>
      <c r="CI53" s="141"/>
      <c r="CJ53" s="249"/>
      <c r="CK53" s="129"/>
      <c r="CL53" s="141"/>
      <c r="CM53" s="140"/>
      <c r="CN53" s="129"/>
      <c r="CO53" s="141"/>
      <c r="CP53" s="140"/>
      <c r="CQ53" s="129"/>
      <c r="CR53" s="141"/>
      <c r="CS53" s="242"/>
      <c r="CT53" s="129"/>
      <c r="CU53" s="251"/>
      <c r="CV53" s="242"/>
      <c r="CW53" s="129"/>
      <c r="CX53" s="251"/>
      <c r="CY53" s="140"/>
      <c r="CZ53" s="243"/>
      <c r="DA53" s="141"/>
      <c r="DB53" s="249"/>
      <c r="DC53" s="129"/>
      <c r="DD53" s="251"/>
      <c r="DE53" s="249"/>
      <c r="DF53" s="129"/>
      <c r="DG53" s="251"/>
      <c r="DH53" s="140"/>
      <c r="DI53" s="129"/>
      <c r="DJ53" s="141"/>
      <c r="DK53" s="270"/>
      <c r="DL53" s="129"/>
      <c r="DM53" s="251"/>
      <c r="DN53" s="140"/>
      <c r="DO53" s="129"/>
      <c r="DP53" s="251"/>
      <c r="DQ53" s="153"/>
      <c r="DR53" s="129"/>
      <c r="DS53" s="141"/>
      <c r="DT53" s="270"/>
      <c r="DU53" s="129"/>
      <c r="DV53" s="141"/>
      <c r="DW53" s="140"/>
      <c r="DX53" s="129"/>
      <c r="DY53" s="141"/>
      <c r="DZ53" s="140"/>
      <c r="EA53" s="129"/>
      <c r="EB53" s="141"/>
      <c r="EC53" s="249"/>
      <c r="ED53" s="250"/>
      <c r="EE53" s="141"/>
      <c r="EF53" s="140"/>
      <c r="EG53" s="129"/>
      <c r="EH53" s="141"/>
      <c r="EI53" s="249"/>
      <c r="EJ53" s="129"/>
      <c r="EK53" s="141"/>
      <c r="EL53" s="140"/>
      <c r="EM53" s="129"/>
      <c r="EN53" s="141"/>
      <c r="EO53" s="140"/>
      <c r="EP53" s="129"/>
      <c r="EQ53" s="141"/>
      <c r="ER53" s="249"/>
      <c r="ES53" s="250"/>
      <c r="ET53" s="141"/>
      <c r="EU53" s="249"/>
      <c r="EV53" s="250"/>
      <c r="EW53" s="141"/>
      <c r="EX53" s="249"/>
      <c r="EY53" s="129"/>
      <c r="EZ53" s="141"/>
      <c r="FA53" s="249"/>
      <c r="FB53" s="129"/>
      <c r="FC53" s="141"/>
      <c r="FD53" s="140"/>
      <c r="FE53" s="129"/>
      <c r="FF53" s="141"/>
      <c r="FG53" s="140"/>
      <c r="FH53" s="129"/>
      <c r="FI53" s="141"/>
      <c r="FJ53" s="242"/>
      <c r="FK53" s="243"/>
      <c r="FL53" s="141"/>
      <c r="FM53" s="140"/>
      <c r="FN53" s="129"/>
      <c r="FO53" s="141"/>
      <c r="FP53" s="140"/>
      <c r="FQ53" s="129"/>
      <c r="FR53" s="141"/>
      <c r="FS53" s="249"/>
      <c r="FT53" s="250"/>
      <c r="FU53" s="141"/>
      <c r="FV53" s="249"/>
      <c r="FW53" s="250"/>
      <c r="FX53" s="141"/>
      <c r="FY53" s="140"/>
      <c r="FZ53" s="129"/>
      <c r="GA53" s="141"/>
      <c r="GB53" s="140"/>
      <c r="GC53" s="129"/>
      <c r="GD53" s="141"/>
      <c r="GE53" s="140"/>
      <c r="GF53" s="129"/>
      <c r="GG53" s="141"/>
      <c r="GH53" s="140"/>
      <c r="GI53" s="129"/>
      <c r="GJ53" s="141"/>
      <c r="GK53" s="140"/>
      <c r="GL53" s="129"/>
      <c r="GM53" s="141"/>
      <c r="GN53" s="140"/>
      <c r="GO53" s="129"/>
      <c r="GP53" s="141"/>
      <c r="GQ53" s="140"/>
      <c r="GR53" s="129"/>
      <c r="GS53" s="141"/>
      <c r="GT53" s="140"/>
      <c r="GU53" s="129"/>
      <c r="GV53" s="141"/>
      <c r="GW53" s="140"/>
      <c r="GX53" s="129"/>
      <c r="GY53" s="141"/>
      <c r="GZ53" s="140"/>
      <c r="HA53" s="129"/>
      <c r="HB53" s="141"/>
      <c r="HC53" s="140"/>
      <c r="HD53" s="129"/>
      <c r="HE53" s="141"/>
      <c r="HF53" s="140"/>
      <c r="HG53" s="129"/>
      <c r="HH53" s="141"/>
      <c r="HI53" s="140"/>
      <c r="HJ53" s="129"/>
      <c r="HK53" s="141"/>
      <c r="HL53" s="140"/>
      <c r="HM53" s="129"/>
      <c r="HN53" s="141"/>
      <c r="HO53" s="140"/>
      <c r="HP53" s="129"/>
      <c r="HQ53" s="141"/>
      <c r="HR53" s="140"/>
      <c r="HS53" s="129"/>
      <c r="HT53" s="141"/>
      <c r="HU53" s="140"/>
      <c r="HV53" s="129"/>
      <c r="HW53" s="141"/>
      <c r="HX53" s="140"/>
      <c r="HY53" s="129"/>
      <c r="HZ53" s="141"/>
      <c r="IA53" s="140"/>
      <c r="IB53" s="129"/>
      <c r="IC53" s="141"/>
      <c r="ID53" s="140"/>
      <c r="IE53" s="129"/>
      <c r="IF53" s="141"/>
      <c r="IG53" s="140"/>
      <c r="IH53" s="129"/>
      <c r="II53" s="141"/>
      <c r="IJ53" s="140"/>
      <c r="IK53" s="129"/>
      <c r="IL53" s="141"/>
      <c r="IM53" s="140"/>
      <c r="IN53" s="129"/>
      <c r="IO53" s="141"/>
      <c r="IP53" s="140"/>
      <c r="IQ53" s="129"/>
      <c r="IR53" s="141"/>
      <c r="IS53" s="140"/>
      <c r="IT53" s="129"/>
      <c r="IU53" s="141"/>
    </row>
    <row r="54" spans="1:255" s="117" customFormat="1" ht="15" customHeight="1">
      <c r="A54" s="140"/>
      <c r="B54" s="129"/>
      <c r="C54" s="141"/>
      <c r="D54" s="140"/>
      <c r="E54" s="129"/>
      <c r="F54" s="141"/>
      <c r="G54" s="140"/>
      <c r="H54" s="129"/>
      <c r="I54" s="141"/>
      <c r="J54" s="140"/>
      <c r="K54" s="129"/>
      <c r="L54" s="141"/>
      <c r="M54" s="140"/>
      <c r="N54" s="129"/>
      <c r="O54" s="141"/>
      <c r="P54" s="140"/>
      <c r="Q54" s="129"/>
      <c r="R54" s="141"/>
      <c r="S54" s="242"/>
      <c r="T54" s="243"/>
      <c r="U54" s="141"/>
      <c r="V54" s="140"/>
      <c r="W54" s="129"/>
      <c r="X54" s="141"/>
      <c r="Y54" s="140"/>
      <c r="Z54" s="129"/>
      <c r="AA54" s="141"/>
      <c r="AB54" s="140"/>
      <c r="AC54" s="129"/>
      <c r="AD54" s="141"/>
      <c r="AE54" s="140"/>
      <c r="AF54" s="129"/>
      <c r="AG54" s="141"/>
      <c r="AH54" s="140"/>
      <c r="AI54" s="129"/>
      <c r="AJ54" s="141"/>
      <c r="AK54" s="140"/>
      <c r="AL54" s="129"/>
      <c r="AM54" s="141"/>
      <c r="AN54" s="140"/>
      <c r="AO54" s="129"/>
      <c r="AP54" s="141"/>
      <c r="AQ54" s="140"/>
      <c r="AR54" s="129"/>
      <c r="AS54" s="141"/>
      <c r="AT54" s="140"/>
      <c r="AU54" s="129"/>
      <c r="AV54" s="141"/>
      <c r="AW54" s="140"/>
      <c r="AX54" s="129"/>
      <c r="AY54" s="141"/>
      <c r="AZ54" s="140"/>
      <c r="BA54" s="129"/>
      <c r="BB54" s="141"/>
      <c r="BC54" s="293"/>
      <c r="BD54" s="290"/>
      <c r="BE54" s="291"/>
      <c r="BF54" s="140"/>
      <c r="BG54" s="129"/>
      <c r="BH54" s="141"/>
      <c r="BI54" s="140"/>
      <c r="BJ54" s="129"/>
      <c r="BK54" s="141"/>
      <c r="BL54" s="140"/>
      <c r="BM54" s="129"/>
      <c r="BN54" s="141"/>
      <c r="BO54" s="242"/>
      <c r="BP54" s="243"/>
      <c r="BQ54" s="251"/>
      <c r="BR54" s="140"/>
      <c r="BS54" s="129"/>
      <c r="BT54" s="251"/>
      <c r="BU54" s="140"/>
      <c r="BV54" s="243"/>
      <c r="BW54" s="141"/>
      <c r="BX54" s="293"/>
      <c r="BY54" s="290"/>
      <c r="BZ54" s="291"/>
      <c r="CA54" s="292"/>
      <c r="CB54" s="305"/>
      <c r="CC54" s="141"/>
      <c r="CD54" s="249"/>
      <c r="CE54" s="243"/>
      <c r="CF54" s="251"/>
      <c r="CG54" s="140"/>
      <c r="CH54" s="129"/>
      <c r="CI54" s="141"/>
      <c r="CJ54" s="249"/>
      <c r="CK54" s="129"/>
      <c r="CL54" s="141"/>
      <c r="CM54" s="242"/>
      <c r="CN54" s="129"/>
      <c r="CO54" s="141"/>
      <c r="CP54" s="246"/>
      <c r="CQ54" s="129"/>
      <c r="CR54" s="141"/>
      <c r="CS54" s="242"/>
      <c r="CT54" s="243"/>
      <c r="CU54" s="141"/>
      <c r="CV54" s="242"/>
      <c r="CW54" s="129"/>
      <c r="CX54" s="141"/>
      <c r="CY54" s="249"/>
      <c r="CZ54" s="243"/>
      <c r="DA54" s="251"/>
      <c r="DB54" s="140"/>
      <c r="DC54" s="129"/>
      <c r="DD54" s="141"/>
      <c r="DE54" s="140"/>
      <c r="DF54" s="129"/>
      <c r="DG54" s="251"/>
      <c r="DH54" s="153"/>
      <c r="DI54" s="129"/>
      <c r="DJ54" s="141"/>
      <c r="DK54" s="249"/>
      <c r="DL54" s="129"/>
      <c r="DM54" s="251"/>
      <c r="DN54" s="249"/>
      <c r="DO54" s="129"/>
      <c r="DP54" s="141"/>
      <c r="DQ54" s="249"/>
      <c r="DR54" s="129"/>
      <c r="DS54" s="141"/>
      <c r="DT54" s="140"/>
      <c r="DU54" s="129"/>
      <c r="DV54" s="141"/>
      <c r="DW54" s="153"/>
      <c r="DX54" s="129"/>
      <c r="DY54" s="141"/>
      <c r="DZ54" s="140"/>
      <c r="EA54" s="129"/>
      <c r="EB54" s="141"/>
      <c r="EC54" s="270"/>
      <c r="ED54" s="250"/>
      <c r="EE54" s="141"/>
      <c r="EF54" s="270"/>
      <c r="EG54" s="250"/>
      <c r="EH54" s="141"/>
      <c r="EI54" s="270"/>
      <c r="EJ54" s="250"/>
      <c r="EK54" s="141"/>
      <c r="EL54" s="270"/>
      <c r="EM54" s="250"/>
      <c r="EN54" s="141"/>
      <c r="EO54" s="242"/>
      <c r="EP54" s="129"/>
      <c r="EQ54" s="141"/>
      <c r="ER54" s="270"/>
      <c r="ES54" s="250"/>
      <c r="ET54" s="141"/>
      <c r="EU54" s="270"/>
      <c r="EV54" s="250"/>
      <c r="EW54" s="141"/>
      <c r="EX54" s="249"/>
      <c r="EY54" s="250"/>
      <c r="EZ54" s="141"/>
      <c r="FA54" s="270"/>
      <c r="FB54" s="250"/>
      <c r="FC54" s="141"/>
      <c r="FD54" s="153"/>
      <c r="FE54" s="129"/>
      <c r="FF54" s="141"/>
      <c r="FG54" s="140"/>
      <c r="FH54" s="129"/>
      <c r="FI54" s="141"/>
      <c r="FJ54" s="140"/>
      <c r="FK54" s="129"/>
      <c r="FL54" s="141"/>
      <c r="FM54" s="140"/>
      <c r="FN54" s="243"/>
      <c r="FO54" s="141"/>
      <c r="FP54" s="140"/>
      <c r="FQ54" s="129"/>
      <c r="FR54" s="141"/>
      <c r="FS54" s="249"/>
      <c r="FT54" s="250"/>
      <c r="FU54" s="141"/>
      <c r="FV54" s="249"/>
      <c r="FW54" s="250"/>
      <c r="FX54" s="141"/>
      <c r="FY54" s="140"/>
      <c r="FZ54" s="129"/>
      <c r="GA54" s="141"/>
      <c r="GB54" s="140"/>
      <c r="GC54" s="129"/>
      <c r="GD54" s="141"/>
      <c r="GE54" s="140"/>
      <c r="GF54" s="129"/>
      <c r="GG54" s="141"/>
      <c r="GH54" s="140"/>
      <c r="GI54" s="129"/>
      <c r="GJ54" s="141"/>
      <c r="GK54" s="140"/>
      <c r="GL54" s="129"/>
      <c r="GM54" s="141"/>
      <c r="GN54" s="140"/>
      <c r="GO54" s="129"/>
      <c r="GP54" s="141"/>
      <c r="GQ54" s="140"/>
      <c r="GR54" s="129"/>
      <c r="GS54" s="141"/>
      <c r="GT54" s="140"/>
      <c r="GU54" s="129"/>
      <c r="GV54" s="141"/>
      <c r="GW54" s="140"/>
      <c r="GX54" s="129"/>
      <c r="GY54" s="141"/>
      <c r="GZ54" s="140"/>
      <c r="HA54" s="129"/>
      <c r="HB54" s="141"/>
      <c r="HC54" s="140"/>
      <c r="HD54" s="129"/>
      <c r="HE54" s="141"/>
      <c r="HF54" s="140"/>
      <c r="HG54" s="129"/>
      <c r="HH54" s="141"/>
      <c r="HI54" s="140"/>
      <c r="HJ54" s="129"/>
      <c r="HK54" s="141"/>
      <c r="HL54" s="140"/>
      <c r="HM54" s="129"/>
      <c r="HN54" s="141"/>
      <c r="HO54" s="140"/>
      <c r="HP54" s="129"/>
      <c r="HQ54" s="141"/>
      <c r="HR54" s="140"/>
      <c r="HS54" s="129"/>
      <c r="HT54" s="141"/>
      <c r="HU54" s="140"/>
      <c r="HV54" s="129"/>
      <c r="HW54" s="141"/>
      <c r="HX54" s="140"/>
      <c r="HY54" s="129"/>
      <c r="HZ54" s="141"/>
      <c r="IA54" s="140"/>
      <c r="IB54" s="129"/>
      <c r="IC54" s="141"/>
      <c r="ID54" s="140"/>
      <c r="IE54" s="129"/>
      <c r="IF54" s="141"/>
      <c r="IG54" s="140"/>
      <c r="IH54" s="129"/>
      <c r="II54" s="141"/>
      <c r="IJ54" s="140"/>
      <c r="IK54" s="129"/>
      <c r="IL54" s="141"/>
      <c r="IM54" s="140"/>
      <c r="IN54" s="129"/>
      <c r="IO54" s="141"/>
      <c r="IP54" s="140"/>
      <c r="IQ54" s="129"/>
      <c r="IR54" s="141"/>
      <c r="IS54" s="140"/>
      <c r="IT54" s="129"/>
      <c r="IU54" s="141"/>
    </row>
    <row r="55" spans="1:255" s="117" customFormat="1" ht="15" customHeight="1">
      <c r="A55" s="140"/>
      <c r="B55" s="129"/>
      <c r="C55" s="141"/>
      <c r="D55" s="140"/>
      <c r="E55" s="129"/>
      <c r="F55" s="141"/>
      <c r="G55" s="140"/>
      <c r="H55" s="129"/>
      <c r="I55" s="141"/>
      <c r="J55" s="140"/>
      <c r="K55" s="129"/>
      <c r="L55" s="141"/>
      <c r="M55" s="140"/>
      <c r="N55" s="129"/>
      <c r="O55" s="141"/>
      <c r="P55" s="140"/>
      <c r="Q55" s="129"/>
      <c r="R55" s="141"/>
      <c r="S55" s="140"/>
      <c r="T55" s="129"/>
      <c r="U55" s="141"/>
      <c r="V55" s="140"/>
      <c r="W55" s="129"/>
      <c r="X55" s="141"/>
      <c r="Y55" s="242"/>
      <c r="Z55" s="252"/>
      <c r="AA55" s="141"/>
      <c r="AB55" s="140"/>
      <c r="AC55" s="129"/>
      <c r="AD55" s="141"/>
      <c r="AE55" s="140"/>
      <c r="AF55" s="129"/>
      <c r="AG55" s="141"/>
      <c r="AH55" s="140"/>
      <c r="AI55" s="129"/>
      <c r="AJ55" s="141"/>
      <c r="AK55" s="140"/>
      <c r="AL55" s="129"/>
      <c r="AM55" s="141"/>
      <c r="AN55" s="140"/>
      <c r="AO55" s="294"/>
      <c r="AP55" s="141"/>
      <c r="AQ55" s="140"/>
      <c r="AR55" s="129"/>
      <c r="AS55" s="141"/>
      <c r="AT55" s="140"/>
      <c r="AU55" s="129"/>
      <c r="AV55" s="141"/>
      <c r="AW55" s="140"/>
      <c r="AX55" s="129"/>
      <c r="AY55" s="141"/>
      <c r="AZ55" s="140"/>
      <c r="BA55" s="129"/>
      <c r="BB55" s="141"/>
      <c r="BC55" s="293"/>
      <c r="BD55" s="290"/>
      <c r="BE55" s="291"/>
      <c r="BF55" s="140"/>
      <c r="BG55" s="129"/>
      <c r="BH55" s="141"/>
      <c r="BI55" s="293"/>
      <c r="BJ55" s="299"/>
      <c r="BK55" s="296"/>
      <c r="BL55" s="293"/>
      <c r="BM55" s="299"/>
      <c r="BN55" s="296"/>
      <c r="BO55" s="242"/>
      <c r="BP55" s="243"/>
      <c r="BQ55" s="251"/>
      <c r="BR55" s="140"/>
      <c r="BS55" s="129"/>
      <c r="BT55" s="251"/>
      <c r="BU55" s="140"/>
      <c r="BV55" s="243"/>
      <c r="BW55" s="296"/>
      <c r="BX55" s="293"/>
      <c r="BY55" s="290"/>
      <c r="BZ55" s="291"/>
      <c r="CA55" s="292"/>
      <c r="CB55" s="290"/>
      <c r="CC55" s="141"/>
      <c r="CD55" s="140"/>
      <c r="CE55" s="129"/>
      <c r="CF55" s="141"/>
      <c r="CG55" s="249"/>
      <c r="CH55" s="129"/>
      <c r="CI55" s="141"/>
      <c r="CJ55" s="140"/>
      <c r="CK55" s="129"/>
      <c r="CL55" s="141"/>
      <c r="CM55" s="140"/>
      <c r="CN55" s="129"/>
      <c r="CO55" s="141"/>
      <c r="CP55" s="140"/>
      <c r="CQ55" s="129"/>
      <c r="CR55" s="141"/>
      <c r="CS55" s="140"/>
      <c r="CT55" s="129"/>
      <c r="CU55" s="251"/>
      <c r="CV55" s="242"/>
      <c r="CW55" s="290"/>
      <c r="CX55" s="141"/>
      <c r="CY55" s="140"/>
      <c r="CZ55" s="129"/>
      <c r="DA55" s="141"/>
      <c r="DB55" s="249"/>
      <c r="DC55" s="129"/>
      <c r="DD55" s="141"/>
      <c r="DE55" s="140"/>
      <c r="DF55" s="129"/>
      <c r="DG55" s="141"/>
      <c r="DH55" s="153"/>
      <c r="DI55" s="129"/>
      <c r="DJ55" s="141"/>
      <c r="DK55" s="270"/>
      <c r="DL55" s="129"/>
      <c r="DM55" s="251"/>
      <c r="DN55" s="249"/>
      <c r="DO55" s="129"/>
      <c r="DP55" s="251"/>
      <c r="DQ55" s="249"/>
      <c r="DR55" s="129"/>
      <c r="DS55" s="141"/>
      <c r="DT55" s="249"/>
      <c r="DU55" s="129"/>
      <c r="DV55" s="141"/>
      <c r="DW55" s="140"/>
      <c r="DX55" s="129"/>
      <c r="DY55" s="141"/>
      <c r="DZ55" s="249"/>
      <c r="EA55" s="129"/>
      <c r="EB55" s="141"/>
      <c r="EC55" s="249"/>
      <c r="ED55" s="250"/>
      <c r="EE55" s="141"/>
      <c r="EF55" s="249"/>
      <c r="EG55" s="250"/>
      <c r="EH55" s="141"/>
      <c r="EI55" s="249"/>
      <c r="EJ55" s="250"/>
      <c r="EK55" s="141"/>
      <c r="EL55" s="249"/>
      <c r="EM55" s="250"/>
      <c r="EN55" s="141"/>
      <c r="EO55" s="249"/>
      <c r="EP55" s="129"/>
      <c r="EQ55" s="141"/>
      <c r="ER55" s="249"/>
      <c r="ES55" s="250"/>
      <c r="ET55" s="141"/>
      <c r="EU55" s="249"/>
      <c r="EV55" s="250"/>
      <c r="EW55" s="141"/>
      <c r="EX55" s="249"/>
      <c r="EY55" s="250"/>
      <c r="EZ55" s="141"/>
      <c r="FA55" s="249"/>
      <c r="FB55" s="250"/>
      <c r="FC55" s="141"/>
      <c r="FD55" s="249"/>
      <c r="FE55" s="250"/>
      <c r="FF55" s="141"/>
      <c r="FG55" s="140"/>
      <c r="FH55" s="129"/>
      <c r="FI55" s="141"/>
      <c r="FJ55" s="249"/>
      <c r="FK55" s="129"/>
      <c r="FL55" s="141"/>
      <c r="FM55" s="242"/>
      <c r="FN55" s="243"/>
      <c r="FO55" s="141"/>
      <c r="FP55" s="140"/>
      <c r="FQ55" s="129"/>
      <c r="FR55" s="141"/>
      <c r="FS55" s="140"/>
      <c r="FT55" s="129"/>
      <c r="FU55" s="141"/>
      <c r="FV55" s="140"/>
      <c r="FW55" s="129"/>
      <c r="FX55" s="141"/>
      <c r="FY55" s="140"/>
      <c r="FZ55" s="129"/>
      <c r="GA55" s="141"/>
      <c r="GB55" s="140"/>
      <c r="GC55" s="129"/>
      <c r="GD55" s="141"/>
      <c r="GE55" s="140"/>
      <c r="GF55" s="129"/>
      <c r="GG55" s="141"/>
      <c r="GH55" s="140"/>
      <c r="GI55" s="129"/>
      <c r="GJ55" s="141"/>
      <c r="GK55" s="140"/>
      <c r="GL55" s="129"/>
      <c r="GM55" s="141"/>
      <c r="GN55" s="140"/>
      <c r="GO55" s="129"/>
      <c r="GP55" s="141"/>
      <c r="GQ55" s="140"/>
      <c r="GR55" s="129"/>
      <c r="GS55" s="141"/>
      <c r="GT55" s="140"/>
      <c r="GU55" s="129"/>
      <c r="GV55" s="141"/>
      <c r="GW55" s="140"/>
      <c r="GX55" s="129"/>
      <c r="GY55" s="141"/>
      <c r="GZ55" s="140"/>
      <c r="HA55" s="129"/>
      <c r="HB55" s="141"/>
      <c r="HC55" s="140"/>
      <c r="HD55" s="129"/>
      <c r="HE55" s="141"/>
      <c r="HF55" s="140"/>
      <c r="HG55" s="129"/>
      <c r="HH55" s="141"/>
      <c r="HI55" s="140"/>
      <c r="HJ55" s="129"/>
      <c r="HK55" s="141"/>
      <c r="HL55" s="140"/>
      <c r="HM55" s="129"/>
      <c r="HN55" s="141"/>
      <c r="HO55" s="140"/>
      <c r="HP55" s="129"/>
      <c r="HQ55" s="141"/>
      <c r="HR55" s="140"/>
      <c r="HS55" s="129"/>
      <c r="HT55" s="141"/>
      <c r="HU55" s="140"/>
      <c r="HV55" s="129"/>
      <c r="HW55" s="141"/>
      <c r="HX55" s="140"/>
      <c r="HY55" s="129"/>
      <c r="HZ55" s="141"/>
      <c r="IA55" s="140"/>
      <c r="IB55" s="129"/>
      <c r="IC55" s="141"/>
      <c r="ID55" s="140"/>
      <c r="IE55" s="129"/>
      <c r="IF55" s="141"/>
      <c r="IG55" s="140"/>
      <c r="IH55" s="129"/>
      <c r="II55" s="141"/>
      <c r="IJ55" s="140"/>
      <c r="IK55" s="129"/>
      <c r="IL55" s="141"/>
      <c r="IM55" s="140"/>
      <c r="IN55" s="129"/>
      <c r="IO55" s="141"/>
      <c r="IP55" s="140"/>
      <c r="IQ55" s="129"/>
      <c r="IR55" s="141"/>
      <c r="IS55" s="140"/>
      <c r="IT55" s="129"/>
      <c r="IU55" s="141"/>
    </row>
    <row r="56" spans="1:255" s="117" customFormat="1" ht="15" customHeight="1">
      <c r="A56" s="140"/>
      <c r="B56" s="252"/>
      <c r="C56" s="141"/>
      <c r="D56" s="140"/>
      <c r="E56" s="129"/>
      <c r="F56" s="141"/>
      <c r="G56" s="140"/>
      <c r="H56" s="129"/>
      <c r="I56" s="141"/>
      <c r="J56" s="140"/>
      <c r="K56" s="252"/>
      <c r="L56" s="141"/>
      <c r="M56" s="140"/>
      <c r="N56" s="129"/>
      <c r="O56" s="141"/>
      <c r="P56" s="140"/>
      <c r="Q56" s="252"/>
      <c r="R56" s="141"/>
      <c r="S56" s="140"/>
      <c r="T56" s="252"/>
      <c r="U56" s="141"/>
      <c r="V56" s="140"/>
      <c r="W56" s="252"/>
      <c r="X56" s="141"/>
      <c r="Y56" s="140"/>
      <c r="Z56" s="129"/>
      <c r="AA56" s="141"/>
      <c r="AB56" s="242"/>
      <c r="AC56" s="252"/>
      <c r="AD56" s="141"/>
      <c r="AE56" s="140"/>
      <c r="AF56" s="252"/>
      <c r="AG56" s="141"/>
      <c r="AH56" s="140"/>
      <c r="AI56" s="129"/>
      <c r="AJ56" s="141"/>
      <c r="AK56" s="140"/>
      <c r="AL56" s="129"/>
      <c r="AM56" s="141"/>
      <c r="AN56" s="140"/>
      <c r="AO56" s="129"/>
      <c r="AP56" s="141"/>
      <c r="AQ56" s="140"/>
      <c r="AR56" s="129"/>
      <c r="AS56" s="141"/>
      <c r="AT56" s="140"/>
      <c r="AU56" s="129"/>
      <c r="AV56" s="141"/>
      <c r="AW56" s="140"/>
      <c r="AX56" s="129"/>
      <c r="AY56" s="141"/>
      <c r="AZ56" s="140"/>
      <c r="BA56" s="252"/>
      <c r="BB56" s="141"/>
      <c r="BC56" s="292"/>
      <c r="BD56" s="252"/>
      <c r="BE56" s="295"/>
      <c r="BF56" s="140"/>
      <c r="BG56" s="252"/>
      <c r="BH56" s="141"/>
      <c r="BI56" s="292"/>
      <c r="BJ56" s="252"/>
      <c r="BK56" s="295"/>
      <c r="BL56" s="292"/>
      <c r="BM56" s="252"/>
      <c r="BN56" s="295"/>
      <c r="BO56" s="242"/>
      <c r="BP56" s="243"/>
      <c r="BQ56" s="251"/>
      <c r="BR56" s="140"/>
      <c r="BS56" s="129"/>
      <c r="BT56" s="251"/>
      <c r="BU56" s="292"/>
      <c r="BV56" s="264"/>
      <c r="BW56" s="295"/>
      <c r="BX56" s="140"/>
      <c r="BY56" s="252"/>
      <c r="BZ56" s="141"/>
      <c r="CA56" s="140"/>
      <c r="CB56" s="252"/>
      <c r="CC56" s="141"/>
      <c r="CD56" s="140"/>
      <c r="CE56" s="252"/>
      <c r="CF56" s="141"/>
      <c r="CG56" s="140"/>
      <c r="CH56" s="252"/>
      <c r="CI56" s="141"/>
      <c r="CJ56" s="140"/>
      <c r="CK56" s="252"/>
      <c r="CL56" s="141"/>
      <c r="CM56" s="140"/>
      <c r="CN56" s="315"/>
      <c r="CO56" s="141"/>
      <c r="CP56" s="140"/>
      <c r="CQ56" s="315"/>
      <c r="CR56" s="141"/>
      <c r="CS56" s="140"/>
      <c r="CT56" s="129"/>
      <c r="CU56" s="141"/>
      <c r="CV56" s="292"/>
      <c r="CW56" s="290"/>
      <c r="CX56" s="141"/>
      <c r="CY56" s="249"/>
      <c r="CZ56" s="129"/>
      <c r="DA56" s="141"/>
      <c r="DB56" s="140"/>
      <c r="DC56" s="252"/>
      <c r="DD56" s="141"/>
      <c r="DE56" s="140"/>
      <c r="DF56" s="252"/>
      <c r="DG56" s="141"/>
      <c r="DH56" s="153"/>
      <c r="DI56" s="252"/>
      <c r="DJ56" s="141"/>
      <c r="DK56" s="140"/>
      <c r="DL56" s="252"/>
      <c r="DM56" s="251"/>
      <c r="DN56" s="140"/>
      <c r="DO56" s="252"/>
      <c r="DP56" s="251"/>
      <c r="DQ56" s="140"/>
      <c r="DR56" s="252"/>
      <c r="DS56" s="251"/>
      <c r="DT56" s="140"/>
      <c r="DU56" s="252"/>
      <c r="DV56" s="251"/>
      <c r="DW56" s="249"/>
      <c r="DX56" s="252"/>
      <c r="DY56" s="141"/>
      <c r="DZ56" s="249"/>
      <c r="EA56" s="252"/>
      <c r="EB56" s="251"/>
      <c r="EC56" s="249"/>
      <c r="ED56" s="252"/>
      <c r="EE56" s="251"/>
      <c r="EF56" s="249"/>
      <c r="EG56" s="252"/>
      <c r="EH56" s="251"/>
      <c r="EI56" s="249"/>
      <c r="EJ56" s="252"/>
      <c r="EK56" s="251"/>
      <c r="EL56" s="249"/>
      <c r="EM56" s="252"/>
      <c r="EN56" s="251"/>
      <c r="EO56" s="249"/>
      <c r="EP56" s="252"/>
      <c r="EQ56" s="251"/>
      <c r="ER56" s="249"/>
      <c r="ES56" s="252"/>
      <c r="ET56" s="251"/>
      <c r="EU56" s="249"/>
      <c r="EV56" s="252"/>
      <c r="EW56" s="251"/>
      <c r="EX56" s="249"/>
      <c r="EY56" s="252"/>
      <c r="EZ56" s="251"/>
      <c r="FA56" s="249"/>
      <c r="FB56" s="252"/>
      <c r="FC56" s="251"/>
      <c r="FD56" s="249"/>
      <c r="FE56" s="252"/>
      <c r="FF56" s="251"/>
      <c r="FG56" s="249"/>
      <c r="FH56" s="252"/>
      <c r="FI56" s="251"/>
      <c r="FJ56" s="249"/>
      <c r="FK56" s="252"/>
      <c r="FL56" s="251"/>
      <c r="FM56" s="249"/>
      <c r="FN56" s="252"/>
      <c r="FO56" s="251"/>
      <c r="FP56" s="249"/>
      <c r="FQ56" s="252"/>
      <c r="FR56" s="251"/>
      <c r="FS56" s="249"/>
      <c r="FT56" s="252"/>
      <c r="FU56" s="251"/>
      <c r="FV56" s="249"/>
      <c r="FW56" s="252"/>
      <c r="FX56" s="251"/>
      <c r="FY56" s="249"/>
      <c r="FZ56" s="252"/>
      <c r="GA56" s="251"/>
      <c r="GB56" s="249"/>
      <c r="GC56" s="252"/>
      <c r="GD56" s="251"/>
      <c r="GE56" s="249"/>
      <c r="GF56" s="252"/>
      <c r="GG56" s="251"/>
      <c r="GH56" s="249"/>
      <c r="GI56" s="252"/>
      <c r="GJ56" s="251"/>
      <c r="GK56" s="249"/>
      <c r="GL56" s="252"/>
      <c r="GM56" s="251"/>
      <c r="GN56" s="249"/>
      <c r="GO56" s="252"/>
      <c r="GP56" s="251"/>
      <c r="GQ56" s="249"/>
      <c r="GR56" s="252"/>
      <c r="GS56" s="251"/>
      <c r="GT56" s="249"/>
      <c r="GU56" s="252"/>
      <c r="GV56" s="251"/>
      <c r="GW56" s="249"/>
      <c r="GX56" s="252"/>
      <c r="GY56" s="251"/>
      <c r="GZ56" s="249"/>
      <c r="HA56" s="252"/>
      <c r="HB56" s="251"/>
      <c r="HC56" s="249"/>
      <c r="HD56" s="252"/>
      <c r="HE56" s="251"/>
      <c r="HF56" s="249"/>
      <c r="HG56" s="252"/>
      <c r="HH56" s="251"/>
      <c r="HI56" s="249"/>
      <c r="HJ56" s="252"/>
      <c r="HK56" s="251"/>
      <c r="HL56" s="249"/>
      <c r="HM56" s="252"/>
      <c r="HN56" s="251"/>
      <c r="HO56" s="140"/>
      <c r="HP56" s="252"/>
      <c r="HQ56" s="251"/>
      <c r="HR56" s="140"/>
      <c r="HS56" s="252"/>
      <c r="HT56" s="251"/>
      <c r="HU56" s="140"/>
      <c r="HV56" s="252"/>
      <c r="HW56" s="251"/>
      <c r="HX56" s="140"/>
      <c r="HY56" s="252"/>
      <c r="HZ56" s="251"/>
      <c r="IA56" s="140"/>
      <c r="IB56" s="252"/>
      <c r="IC56" s="251"/>
      <c r="ID56" s="140"/>
      <c r="IE56" s="252"/>
      <c r="IF56" s="251"/>
      <c r="IG56" s="140"/>
      <c r="IH56" s="252"/>
      <c r="II56" s="141"/>
      <c r="IJ56" s="140"/>
      <c r="IK56" s="252"/>
      <c r="IL56" s="141"/>
      <c r="IM56" s="140"/>
      <c r="IN56" s="252"/>
      <c r="IO56" s="141"/>
      <c r="IP56" s="140"/>
      <c r="IQ56" s="252"/>
      <c r="IR56" s="141"/>
      <c r="IS56" s="140"/>
      <c r="IT56" s="252"/>
      <c r="IU56" s="141"/>
    </row>
    <row r="57" spans="1:255" s="117" customFormat="1" ht="15" customHeight="1">
      <c r="A57" s="140"/>
      <c r="B57" s="252"/>
      <c r="C57" s="141"/>
      <c r="D57" s="140"/>
      <c r="E57" s="129"/>
      <c r="F57" s="141"/>
      <c r="G57" s="140"/>
      <c r="H57" s="129"/>
      <c r="I57" s="244"/>
      <c r="J57" s="140"/>
      <c r="K57" s="252"/>
      <c r="L57" s="141"/>
      <c r="M57" s="140"/>
      <c r="N57" s="129"/>
      <c r="O57" s="325"/>
      <c r="P57" s="140"/>
      <c r="Q57" s="317"/>
      <c r="R57" s="325"/>
      <c r="S57" s="140"/>
      <c r="T57" s="129"/>
      <c r="U57" s="141"/>
      <c r="V57" s="140"/>
      <c r="W57" s="129"/>
      <c r="X57" s="141"/>
      <c r="Y57" s="140"/>
      <c r="Z57" s="129"/>
      <c r="AA57" s="141"/>
      <c r="AB57" s="140"/>
      <c r="AC57" s="129"/>
      <c r="AD57" s="141"/>
      <c r="AE57" s="140"/>
      <c r="AH57" s="140"/>
      <c r="AI57" s="129"/>
      <c r="AK57" s="140"/>
      <c r="AL57" s="129"/>
      <c r="AM57" s="141"/>
      <c r="AN57" s="140"/>
      <c r="AO57" s="129"/>
      <c r="AP57" s="141"/>
      <c r="AQ57" s="140"/>
      <c r="AR57" s="129"/>
      <c r="AS57" s="141"/>
      <c r="AT57" s="140"/>
      <c r="AU57" s="129"/>
      <c r="AV57" s="141"/>
      <c r="AW57" s="140"/>
      <c r="AX57" s="129"/>
      <c r="AY57" s="141"/>
      <c r="AZ57" s="140"/>
      <c r="BC57" s="249"/>
      <c r="BD57" s="250"/>
      <c r="BE57" s="141"/>
      <c r="BF57" s="140"/>
      <c r="BI57" s="242"/>
      <c r="BJ57" s="243"/>
      <c r="BK57" s="296"/>
      <c r="BL57" s="242"/>
      <c r="BM57" s="243"/>
      <c r="BN57" s="296"/>
      <c r="BO57" s="242"/>
      <c r="BP57" s="243"/>
      <c r="BQ57" s="251"/>
      <c r="BR57" s="140"/>
      <c r="BS57" s="129"/>
      <c r="BT57" s="251"/>
      <c r="BU57" s="140"/>
      <c r="BV57" s="264"/>
      <c r="BW57" s="296"/>
      <c r="BX57" s="306"/>
      <c r="BY57" s="299"/>
      <c r="BZ57" s="296"/>
      <c r="CA57" s="140"/>
      <c r="CB57" s="290"/>
      <c r="CC57" s="296"/>
      <c r="CD57" s="249"/>
      <c r="CE57" s="129"/>
      <c r="CF57" s="141"/>
      <c r="CG57" s="140"/>
      <c r="CH57" s="252"/>
      <c r="CI57" s="251"/>
      <c r="CJ57" s="140"/>
      <c r="CK57" s="252"/>
      <c r="CL57" s="251"/>
      <c r="CM57" s="140"/>
      <c r="CN57" s="315"/>
      <c r="CO57" s="141"/>
      <c r="CP57" s="140"/>
      <c r="CQ57" s="315"/>
      <c r="CR57" s="141"/>
      <c r="CS57" s="140"/>
      <c r="CT57" s="304"/>
      <c r="CU57" s="251"/>
      <c r="CV57" s="292"/>
      <c r="CW57" s="294"/>
      <c r="CX57" s="251"/>
      <c r="CY57" s="140"/>
      <c r="CZ57" s="264"/>
      <c r="DA57" s="141"/>
      <c r="DB57" s="140"/>
      <c r="DC57" s="252"/>
      <c r="DD57" s="251"/>
      <c r="DE57" s="140"/>
      <c r="DF57" s="252"/>
      <c r="DG57" s="251"/>
      <c r="DH57" s="153"/>
      <c r="DI57" s="252"/>
      <c r="DJ57" s="251"/>
      <c r="DK57" s="246"/>
      <c r="DL57" s="252"/>
      <c r="DM57" s="244"/>
      <c r="DN57" s="242"/>
      <c r="DO57" s="252"/>
      <c r="DP57" s="141"/>
      <c r="DQ57" s="242"/>
      <c r="DR57" s="252"/>
      <c r="DS57" s="244"/>
      <c r="DT57" s="140"/>
      <c r="DU57" s="252"/>
      <c r="DV57" s="141"/>
      <c r="DW57" s="140"/>
      <c r="DX57" s="252"/>
      <c r="DY57" s="141"/>
      <c r="DZ57" s="246"/>
      <c r="EA57" s="252"/>
      <c r="EB57" s="141"/>
      <c r="EC57" s="242"/>
      <c r="ED57" s="243"/>
      <c r="EE57" s="244"/>
      <c r="EF57" s="140"/>
      <c r="EG57" s="129"/>
      <c r="EH57" s="141"/>
      <c r="EI57" s="140"/>
      <c r="EJ57" s="129"/>
      <c r="EK57" s="141"/>
      <c r="EL57" s="242"/>
      <c r="EM57" s="243"/>
      <c r="EN57" s="251"/>
      <c r="EO57" s="242"/>
      <c r="EP57" s="243"/>
      <c r="EQ57" s="141"/>
      <c r="ER57" s="140"/>
      <c r="ES57" s="252"/>
      <c r="ET57" s="251"/>
      <c r="EU57" s="242"/>
      <c r="EV57" s="129"/>
      <c r="EW57" s="141"/>
      <c r="EX57" s="242"/>
      <c r="EY57" s="243"/>
      <c r="EZ57" s="251"/>
      <c r="FA57" s="242"/>
      <c r="FB57" s="243"/>
      <c r="FC57" s="251"/>
      <c r="FD57" s="140"/>
      <c r="FE57" s="129"/>
      <c r="FF57" s="141"/>
      <c r="FG57" s="140"/>
      <c r="FH57" s="264"/>
      <c r="FI57" s="141"/>
      <c r="FJ57" s="242"/>
      <c r="FK57" s="129"/>
      <c r="FL57" s="141"/>
      <c r="FM57" s="242"/>
      <c r="FN57" s="243"/>
      <c r="FO57" s="141"/>
      <c r="FP57" s="242"/>
      <c r="FQ57" s="243"/>
      <c r="FR57" s="251"/>
      <c r="FS57" s="249"/>
      <c r="FT57" s="250"/>
      <c r="FU57" s="251"/>
      <c r="FV57" s="140"/>
      <c r="FW57" s="264"/>
      <c r="FX57" s="251"/>
      <c r="FY57" s="140"/>
      <c r="FZ57" s="252"/>
      <c r="GA57" s="251"/>
      <c r="GB57" s="140"/>
      <c r="GC57" s="252"/>
      <c r="GD57" s="251"/>
      <c r="GE57" s="140"/>
      <c r="GF57" s="252"/>
      <c r="GG57" s="251"/>
      <c r="GH57" s="140"/>
      <c r="GI57" s="252"/>
      <c r="GJ57" s="251"/>
      <c r="GK57" s="140"/>
      <c r="GL57" s="252"/>
      <c r="GM57" s="251"/>
      <c r="GN57" s="140"/>
      <c r="GO57" s="252"/>
      <c r="GP57" s="251"/>
      <c r="GQ57" s="140"/>
      <c r="GR57" s="252"/>
      <c r="GS57" s="251"/>
      <c r="GT57" s="140"/>
      <c r="GU57" s="252"/>
      <c r="GV57" s="251"/>
      <c r="GW57" s="140"/>
      <c r="GX57" s="252"/>
      <c r="GY57" s="251"/>
      <c r="GZ57" s="140"/>
      <c r="HA57" s="252"/>
      <c r="HB57" s="251"/>
      <c r="HC57" s="140"/>
      <c r="HD57" s="252"/>
      <c r="HE57" s="251"/>
      <c r="HF57" s="140"/>
      <c r="HG57" s="252"/>
      <c r="HH57" s="251"/>
      <c r="HI57" s="140"/>
      <c r="HJ57" s="252"/>
      <c r="HK57" s="251"/>
      <c r="HL57" s="140"/>
      <c r="HM57" s="252"/>
      <c r="HN57" s="251"/>
      <c r="HO57" s="140"/>
      <c r="HP57" s="252"/>
      <c r="HQ57" s="251"/>
      <c r="HR57" s="140"/>
      <c r="HS57" s="252"/>
      <c r="HT57" s="251"/>
      <c r="HU57" s="140"/>
      <c r="HV57" s="252"/>
      <c r="HW57" s="251"/>
      <c r="HX57" s="140"/>
      <c r="HY57" s="252"/>
      <c r="HZ57" s="251"/>
      <c r="IA57" s="140"/>
      <c r="IB57" s="252"/>
      <c r="IC57" s="251"/>
      <c r="ID57" s="140"/>
      <c r="IE57" s="252"/>
      <c r="IF57" s="251"/>
      <c r="IG57" s="140"/>
      <c r="IH57" s="252"/>
      <c r="II57" s="251"/>
      <c r="IJ57" s="140"/>
      <c r="IK57" s="129"/>
      <c r="IL57" s="141"/>
      <c r="IM57" s="140"/>
      <c r="IN57" s="129"/>
      <c r="IO57" s="141"/>
      <c r="IP57" s="140"/>
      <c r="IQ57" s="129"/>
      <c r="IR57" s="141"/>
      <c r="IS57" s="140"/>
      <c r="IT57" s="129"/>
      <c r="IU57" s="141"/>
    </row>
    <row r="58" spans="1:255" s="117" customFormat="1" ht="15" customHeight="1">
      <c r="A58" s="140"/>
      <c r="B58" s="129"/>
      <c r="C58" s="141"/>
      <c r="D58" s="140"/>
      <c r="E58" s="129"/>
      <c r="F58" s="141"/>
      <c r="G58" s="140"/>
      <c r="H58" s="129"/>
      <c r="I58" s="141"/>
      <c r="J58" s="140"/>
      <c r="K58" s="243"/>
      <c r="L58" s="244"/>
      <c r="M58" s="140"/>
      <c r="N58" s="129"/>
      <c r="O58" s="141"/>
      <c r="P58" s="140"/>
      <c r="Q58" s="129"/>
      <c r="R58" s="141"/>
      <c r="S58" s="140"/>
      <c r="T58" s="129"/>
      <c r="U58" s="141"/>
      <c r="V58" s="140"/>
      <c r="W58" s="129"/>
      <c r="X58" s="141"/>
      <c r="Y58" s="140"/>
      <c r="Z58" s="129"/>
      <c r="AA58" s="141"/>
      <c r="AB58" s="140"/>
      <c r="AC58" s="129"/>
      <c r="AD58" s="141"/>
      <c r="AE58" s="140"/>
      <c r="AF58" s="129"/>
      <c r="AG58" s="141"/>
      <c r="AH58" s="140"/>
      <c r="AI58" s="129"/>
      <c r="AJ58" s="141"/>
      <c r="AK58" s="140"/>
      <c r="AL58" s="129"/>
      <c r="AM58" s="141"/>
      <c r="AN58" s="140"/>
      <c r="AO58" s="129"/>
      <c r="AP58" s="141"/>
      <c r="AQ58" s="140"/>
      <c r="AR58" s="129"/>
      <c r="AS58" s="141"/>
      <c r="AT58" s="140"/>
      <c r="AU58" s="129"/>
      <c r="AV58" s="141"/>
      <c r="AW58" s="140"/>
      <c r="AX58" s="129"/>
      <c r="AY58" s="141"/>
      <c r="AZ58" s="140"/>
      <c r="BA58" s="129"/>
      <c r="BB58" s="141"/>
      <c r="BC58" s="293"/>
      <c r="BD58" s="294"/>
      <c r="BE58" s="295"/>
      <c r="BF58" s="140"/>
      <c r="BG58" s="317"/>
      <c r="BH58" s="325"/>
      <c r="BI58" s="140"/>
      <c r="BJ58" s="129"/>
      <c r="BK58" s="251"/>
      <c r="BL58" s="140"/>
      <c r="BM58" s="129"/>
      <c r="BN58" s="251"/>
      <c r="BO58" s="242"/>
      <c r="BP58" s="243"/>
      <c r="BQ58" s="251"/>
      <c r="BR58" s="140"/>
      <c r="BS58" s="129"/>
      <c r="BT58" s="251"/>
      <c r="BU58" s="293"/>
      <c r="BV58" s="129"/>
      <c r="BW58" s="295"/>
      <c r="BX58" s="249"/>
      <c r="BY58" s="247"/>
      <c r="BZ58" s="295"/>
      <c r="CA58" s="140"/>
      <c r="CB58" s="290"/>
      <c r="CC58" s="251"/>
      <c r="CD58" s="140"/>
      <c r="CE58" s="264"/>
      <c r="CF58" s="141"/>
      <c r="CG58" s="292"/>
      <c r="CH58" s="290"/>
      <c r="CI58" s="141"/>
      <c r="CJ58" s="265"/>
      <c r="CK58" s="129"/>
      <c r="CL58" s="251"/>
      <c r="CM58" s="265"/>
      <c r="CN58" s="129"/>
      <c r="CO58" s="251"/>
      <c r="CP58" s="263"/>
      <c r="CQ58" s="129"/>
      <c r="CR58" s="141"/>
      <c r="CS58" s="140"/>
      <c r="CT58" s="243"/>
      <c r="CU58" s="141"/>
      <c r="CV58" s="140"/>
      <c r="CW58" s="290"/>
      <c r="CX58" s="251"/>
      <c r="CY58" s="140"/>
      <c r="CZ58" s="129"/>
      <c r="DA58" s="141"/>
      <c r="DB58" s="249"/>
      <c r="DC58" s="129"/>
      <c r="DD58" s="251"/>
      <c r="DE58" s="249"/>
      <c r="DF58" s="129"/>
      <c r="DG58" s="251"/>
      <c r="DH58" s="153"/>
      <c r="DI58" s="129"/>
      <c r="DJ58" s="141"/>
      <c r="DK58" s="140"/>
      <c r="DL58" s="129"/>
      <c r="DM58" s="141"/>
      <c r="DN58" s="249"/>
      <c r="DO58" s="129"/>
      <c r="DP58" s="141"/>
      <c r="DQ58" s="263"/>
      <c r="DR58" s="129"/>
      <c r="DS58" s="141"/>
      <c r="DT58" s="140"/>
      <c r="DU58" s="129"/>
      <c r="DV58" s="268"/>
      <c r="DW58" s="140"/>
      <c r="DX58" s="129"/>
      <c r="DY58" s="141"/>
      <c r="DZ58" s="249"/>
      <c r="EA58" s="129"/>
      <c r="EB58" s="141"/>
      <c r="EC58" s="140"/>
      <c r="ED58" s="129"/>
      <c r="EE58" s="141"/>
      <c r="EF58" s="246"/>
      <c r="EG58" s="247"/>
      <c r="EH58" s="141"/>
      <c r="EI58" s="249"/>
      <c r="EJ58" s="129"/>
      <c r="EK58" s="141"/>
      <c r="EL58" s="242"/>
      <c r="EM58" s="129"/>
      <c r="EN58" s="154"/>
      <c r="EO58" s="246"/>
      <c r="EP58" s="129"/>
      <c r="EQ58" s="141"/>
      <c r="ER58" s="246"/>
      <c r="ES58" s="247"/>
      <c r="ET58" s="141"/>
      <c r="EU58" s="246"/>
      <c r="EV58" s="247"/>
      <c r="EW58" s="141"/>
      <c r="EX58" s="140"/>
      <c r="EY58" s="129"/>
      <c r="EZ58" s="141"/>
      <c r="FA58" s="246"/>
      <c r="FB58" s="129"/>
      <c r="FC58" s="141"/>
      <c r="FD58" s="246"/>
      <c r="FE58" s="129"/>
      <c r="FF58" s="141"/>
      <c r="FG58" s="140"/>
      <c r="FH58" s="129"/>
      <c r="FI58" s="141"/>
      <c r="FJ58" s="242"/>
      <c r="FK58" s="129"/>
      <c r="FL58" s="141"/>
      <c r="FM58" s="140"/>
      <c r="FN58" s="129"/>
      <c r="FO58" s="141"/>
      <c r="FP58" s="140"/>
      <c r="FQ58" s="129"/>
      <c r="FR58" s="141"/>
      <c r="FS58" s="246"/>
      <c r="FT58" s="247"/>
      <c r="FU58" s="244"/>
      <c r="FV58" s="140"/>
      <c r="FW58" s="129"/>
      <c r="FX58" s="141"/>
      <c r="FY58" s="140"/>
      <c r="FZ58" s="129"/>
      <c r="GA58" s="141"/>
      <c r="GB58" s="140"/>
      <c r="GC58" s="129"/>
      <c r="GD58" s="141"/>
      <c r="GE58" s="140"/>
      <c r="GF58" s="129"/>
      <c r="GG58" s="141"/>
      <c r="GH58" s="140"/>
      <c r="GI58" s="129"/>
      <c r="GJ58" s="141"/>
      <c r="GK58" s="140"/>
      <c r="GL58" s="129"/>
      <c r="GM58" s="141"/>
      <c r="GN58" s="140"/>
      <c r="GO58" s="129"/>
      <c r="GP58" s="141"/>
      <c r="GQ58" s="140"/>
      <c r="GR58" s="129"/>
      <c r="GS58" s="141"/>
      <c r="GT58" s="140"/>
      <c r="GU58" s="129"/>
      <c r="GV58" s="141"/>
      <c r="GW58" s="140"/>
      <c r="GX58" s="129"/>
      <c r="GY58" s="141"/>
      <c r="GZ58" s="140"/>
      <c r="HA58" s="129"/>
      <c r="HB58" s="141"/>
      <c r="HC58" s="140"/>
      <c r="HD58" s="129"/>
      <c r="HE58" s="141"/>
      <c r="HF58" s="140"/>
      <c r="HG58" s="129"/>
      <c r="HH58" s="141"/>
      <c r="HI58" s="140"/>
      <c r="HJ58" s="129"/>
      <c r="HK58" s="141"/>
      <c r="HL58" s="140"/>
      <c r="HM58" s="129"/>
      <c r="HN58" s="141"/>
      <c r="HO58" s="140"/>
      <c r="HP58" s="129"/>
      <c r="HQ58" s="141"/>
      <c r="HR58" s="140"/>
      <c r="HS58" s="129"/>
      <c r="HT58" s="141"/>
      <c r="HU58" s="140"/>
      <c r="HV58" s="129"/>
      <c r="HW58" s="141"/>
      <c r="HX58" s="140"/>
      <c r="HY58" s="129"/>
      <c r="HZ58" s="141"/>
      <c r="IA58" s="140"/>
      <c r="IB58" s="129"/>
      <c r="IC58" s="141"/>
      <c r="ID58" s="140"/>
      <c r="IE58" s="129"/>
      <c r="IF58" s="141"/>
      <c r="IG58" s="140"/>
      <c r="IH58" s="129"/>
      <c r="II58" s="141"/>
      <c r="IJ58" s="140"/>
      <c r="IK58" s="129"/>
      <c r="IL58" s="141"/>
      <c r="IM58" s="140"/>
      <c r="IN58" s="129"/>
      <c r="IO58" s="141"/>
      <c r="IP58" s="140"/>
      <c r="IQ58" s="129"/>
      <c r="IR58" s="141"/>
      <c r="IS58" s="140"/>
      <c r="IT58" s="129"/>
      <c r="IU58" s="141"/>
    </row>
    <row r="59" spans="1:255" s="117" customFormat="1" ht="15" customHeight="1">
      <c r="A59" s="140"/>
      <c r="B59" s="129"/>
      <c r="C59" s="141"/>
      <c r="D59" s="140"/>
      <c r="E59" s="129"/>
      <c r="F59" s="141"/>
      <c r="G59" s="140"/>
      <c r="H59" s="129"/>
      <c r="I59" s="141"/>
      <c r="J59" s="140"/>
      <c r="K59" s="129"/>
      <c r="L59" s="141"/>
      <c r="M59" s="140"/>
      <c r="N59" s="129"/>
      <c r="O59" s="141"/>
      <c r="P59" s="140"/>
      <c r="Q59" s="129"/>
      <c r="R59" s="141"/>
      <c r="S59" s="140"/>
      <c r="T59" s="129"/>
      <c r="U59" s="141"/>
      <c r="V59" s="140"/>
      <c r="W59" s="129"/>
      <c r="X59" s="141"/>
      <c r="Y59" s="140"/>
      <c r="Z59" s="129"/>
      <c r="AA59" s="141"/>
      <c r="AB59" s="140"/>
      <c r="AC59" s="129"/>
      <c r="AD59" s="141"/>
      <c r="AE59" s="140"/>
      <c r="AF59" s="129"/>
      <c r="AG59" s="141"/>
      <c r="AH59" s="140"/>
      <c r="AI59" s="129"/>
      <c r="AJ59" s="141"/>
      <c r="AK59" s="140"/>
      <c r="AL59" s="129"/>
      <c r="AM59" s="141"/>
      <c r="AN59" s="293"/>
      <c r="AO59" s="299"/>
      <c r="AP59" s="295"/>
      <c r="AQ59" s="140"/>
      <c r="AR59" s="264"/>
      <c r="AS59" s="141"/>
      <c r="AT59" s="140"/>
      <c r="AU59" s="129"/>
      <c r="AV59" s="141"/>
      <c r="AW59" s="140"/>
      <c r="AX59" s="250"/>
      <c r="AY59" s="141"/>
      <c r="AZ59" s="140"/>
      <c r="BA59" s="129"/>
      <c r="BB59" s="141"/>
      <c r="BC59" s="140"/>
      <c r="BD59" s="250"/>
      <c r="BE59" s="141"/>
      <c r="BF59" s="140"/>
      <c r="BG59" s="129"/>
      <c r="BH59" s="141"/>
      <c r="BI59" s="140"/>
      <c r="BJ59" s="129"/>
      <c r="BK59" s="296"/>
      <c r="BL59" s="140"/>
      <c r="BM59" s="129"/>
      <c r="BN59" s="296"/>
      <c r="BO59" s="242"/>
      <c r="BP59" s="243"/>
      <c r="BQ59" s="251"/>
      <c r="BR59" s="140"/>
      <c r="BS59" s="129"/>
      <c r="BT59" s="251"/>
      <c r="BU59" s="293"/>
      <c r="BV59" s="129"/>
      <c r="BW59" s="295"/>
      <c r="BX59" s="293"/>
      <c r="BY59" s="300"/>
      <c r="BZ59" s="141"/>
      <c r="CA59" s="308"/>
      <c r="CB59" s="250"/>
      <c r="CC59" s="307"/>
      <c r="CD59" s="263"/>
      <c r="CE59" s="129"/>
      <c r="CF59" s="141"/>
      <c r="CG59" s="140"/>
      <c r="CH59" s="129"/>
      <c r="CI59" s="141"/>
      <c r="CJ59" s="265"/>
      <c r="CK59" s="129"/>
      <c r="CL59" s="266"/>
      <c r="CM59" s="265"/>
      <c r="CN59" s="129"/>
      <c r="CO59" s="141"/>
      <c r="CP59" s="263"/>
      <c r="CQ59" s="129"/>
      <c r="CR59" s="141"/>
      <c r="CS59" s="140"/>
      <c r="CT59" s="129"/>
      <c r="CU59" s="141"/>
      <c r="CV59" s="140"/>
      <c r="CW59" s="290"/>
      <c r="CX59" s="251"/>
      <c r="CY59" s="140"/>
      <c r="CZ59" s="129"/>
      <c r="DA59" s="141"/>
      <c r="DB59" s="249"/>
      <c r="DC59" s="129"/>
      <c r="DD59" s="251"/>
      <c r="DE59" s="249"/>
      <c r="DF59" s="129"/>
      <c r="DG59" s="141"/>
      <c r="DH59" s="153"/>
      <c r="DI59" s="129"/>
      <c r="DJ59" s="141"/>
      <c r="DK59" s="249"/>
      <c r="DL59" s="129"/>
      <c r="DM59" s="154"/>
      <c r="DN59" s="249"/>
      <c r="DO59" s="129"/>
      <c r="DP59" s="141"/>
      <c r="DQ59" s="249"/>
      <c r="DR59" s="129"/>
      <c r="DS59" s="141"/>
      <c r="DT59" s="249"/>
      <c r="DU59" s="129"/>
      <c r="DV59" s="141"/>
      <c r="DW59" s="140"/>
      <c r="DX59" s="129"/>
      <c r="DY59" s="244"/>
      <c r="DZ59" s="249"/>
      <c r="EA59" s="129"/>
      <c r="EB59" s="141"/>
      <c r="EC59" s="249"/>
      <c r="ED59" s="250"/>
      <c r="EE59" s="141"/>
      <c r="EF59" s="249"/>
      <c r="EG59" s="250"/>
      <c r="EH59" s="141"/>
      <c r="EI59" s="249"/>
      <c r="EJ59" s="129"/>
      <c r="EK59" s="141"/>
      <c r="EL59" s="140"/>
      <c r="EM59" s="129"/>
      <c r="EN59" s="141"/>
      <c r="EO59" s="249"/>
      <c r="EP59" s="250"/>
      <c r="EQ59" s="141"/>
      <c r="ER59" s="249"/>
      <c r="ES59" s="250"/>
      <c r="ET59" s="141"/>
      <c r="EU59" s="249"/>
      <c r="EV59" s="250"/>
      <c r="EW59" s="141"/>
      <c r="EX59" s="140"/>
      <c r="EY59" s="129"/>
      <c r="EZ59" s="141"/>
      <c r="FA59" s="140"/>
      <c r="FB59" s="129"/>
      <c r="FC59" s="141"/>
      <c r="FD59" s="249"/>
      <c r="FE59" s="250"/>
      <c r="FF59" s="141"/>
      <c r="FG59" s="246"/>
      <c r="FH59" s="129"/>
      <c r="FI59" s="141"/>
      <c r="FJ59" s="249"/>
      <c r="FK59" s="129"/>
      <c r="FL59" s="141"/>
      <c r="FM59" s="153"/>
      <c r="FN59" s="129"/>
      <c r="FO59" s="141"/>
      <c r="FP59" s="140"/>
      <c r="FQ59" s="129"/>
      <c r="FR59" s="141"/>
      <c r="FS59" s="140"/>
      <c r="FT59" s="129"/>
      <c r="FU59" s="251"/>
      <c r="FV59" s="140"/>
      <c r="FW59" s="129"/>
      <c r="FX59" s="141"/>
      <c r="FY59" s="140"/>
      <c r="FZ59" s="129"/>
      <c r="GA59" s="141"/>
      <c r="GB59" s="140"/>
      <c r="GC59" s="129"/>
      <c r="GD59" s="141"/>
      <c r="GE59" s="140"/>
      <c r="GF59" s="129"/>
      <c r="GG59" s="141"/>
      <c r="GH59" s="140"/>
      <c r="GI59" s="129"/>
      <c r="GJ59" s="141"/>
      <c r="GK59" s="140"/>
      <c r="GL59" s="129"/>
      <c r="GM59" s="141"/>
      <c r="GN59" s="140"/>
      <c r="GO59" s="129"/>
      <c r="GP59" s="141"/>
      <c r="GQ59" s="140"/>
      <c r="GR59" s="129"/>
      <c r="GS59" s="141"/>
      <c r="GT59" s="140"/>
      <c r="GU59" s="129"/>
      <c r="GV59" s="141"/>
      <c r="GW59" s="140"/>
      <c r="GX59" s="129"/>
      <c r="GY59" s="141"/>
      <c r="GZ59" s="140"/>
      <c r="HA59" s="129"/>
      <c r="HB59" s="141"/>
      <c r="HC59" s="140"/>
      <c r="HD59" s="129"/>
      <c r="HE59" s="141"/>
      <c r="HF59" s="140"/>
      <c r="HG59" s="129"/>
      <c r="HH59" s="141"/>
      <c r="HI59" s="140"/>
      <c r="HJ59" s="129"/>
      <c r="HK59" s="141"/>
      <c r="HL59" s="140"/>
      <c r="HM59" s="129"/>
      <c r="HN59" s="141"/>
      <c r="HO59" s="140"/>
      <c r="HP59" s="129"/>
      <c r="HQ59" s="141"/>
      <c r="HR59" s="140"/>
      <c r="HS59" s="129"/>
      <c r="HT59" s="141"/>
      <c r="HU59" s="140"/>
      <c r="HV59" s="129"/>
      <c r="HW59" s="141"/>
      <c r="HX59" s="140"/>
      <c r="HY59" s="129"/>
      <c r="HZ59" s="141"/>
      <c r="IA59" s="140"/>
      <c r="IB59" s="129"/>
      <c r="IC59" s="141"/>
      <c r="ID59" s="140"/>
      <c r="IE59" s="129"/>
      <c r="IF59" s="141"/>
      <c r="IG59" s="140"/>
      <c r="IH59" s="129"/>
      <c r="II59" s="141"/>
      <c r="IJ59" s="140"/>
      <c r="IK59" s="129"/>
      <c r="IL59" s="141"/>
      <c r="IM59" s="140"/>
      <c r="IN59" s="129"/>
      <c r="IO59" s="141"/>
      <c r="IP59" s="140"/>
      <c r="IQ59" s="129"/>
      <c r="IR59" s="141"/>
      <c r="IS59" s="140"/>
      <c r="IT59" s="129"/>
      <c r="IU59" s="141"/>
    </row>
    <row r="60" spans="1:255" s="117" customFormat="1" ht="15" customHeight="1">
      <c r="A60" s="140"/>
      <c r="B60" s="129"/>
      <c r="C60" s="141"/>
      <c r="D60" s="140"/>
      <c r="E60" s="129"/>
      <c r="F60" s="141"/>
      <c r="G60" s="140"/>
      <c r="H60" s="129"/>
      <c r="I60" s="141"/>
      <c r="J60" s="140"/>
      <c r="K60" s="129"/>
      <c r="L60" s="141"/>
      <c r="M60" s="140"/>
      <c r="N60" s="129"/>
      <c r="O60" s="141"/>
      <c r="P60" s="140"/>
      <c r="Q60" s="129"/>
      <c r="R60" s="141"/>
      <c r="S60" s="140"/>
      <c r="T60" s="129"/>
      <c r="U60" s="141"/>
      <c r="V60" s="140"/>
      <c r="W60" s="129"/>
      <c r="X60" s="141"/>
      <c r="Y60" s="242"/>
      <c r="Z60" s="243"/>
      <c r="AA60" s="141"/>
      <c r="AB60" s="140"/>
      <c r="AC60" s="129"/>
      <c r="AD60" s="141"/>
      <c r="AE60" s="140"/>
      <c r="AF60" s="129"/>
      <c r="AG60" s="141"/>
      <c r="AH60" s="140"/>
      <c r="AI60" s="129"/>
      <c r="AJ60" s="141"/>
      <c r="AK60" s="293"/>
      <c r="AL60" s="299"/>
      <c r="AM60" s="295"/>
      <c r="AN60" s="298"/>
      <c r="AO60" s="294"/>
      <c r="AP60" s="297"/>
      <c r="AQ60" s="140"/>
      <c r="AR60" s="129"/>
      <c r="AS60" s="141"/>
      <c r="AT60" s="293"/>
      <c r="AU60" s="299"/>
      <c r="AV60" s="295"/>
      <c r="AW60" s="140"/>
      <c r="AX60" s="129"/>
      <c r="AY60" s="141"/>
      <c r="AZ60" s="140"/>
      <c r="BA60" s="129"/>
      <c r="BB60" s="141"/>
      <c r="BC60" s="140"/>
      <c r="BD60" s="129"/>
      <c r="BE60" s="141"/>
      <c r="BF60" s="140"/>
      <c r="BG60" s="129"/>
      <c r="BH60" s="141"/>
      <c r="BI60" s="140"/>
      <c r="BJ60" s="129"/>
      <c r="BK60" s="295"/>
      <c r="BL60" s="140"/>
      <c r="BM60" s="129"/>
      <c r="BN60" s="295"/>
      <c r="BO60" s="242"/>
      <c r="BP60" s="243"/>
      <c r="BQ60" s="251"/>
      <c r="BR60" s="140"/>
      <c r="BS60" s="129"/>
      <c r="BT60" s="251"/>
      <c r="BU60" s="293"/>
      <c r="BV60" s="129"/>
      <c r="BW60" s="295"/>
      <c r="BX60" s="293"/>
      <c r="BY60" s="250"/>
      <c r="BZ60" s="141"/>
      <c r="CA60" s="246"/>
      <c r="CB60" s="129"/>
      <c r="CC60" s="141"/>
      <c r="CD60" s="263"/>
      <c r="CE60" s="129"/>
      <c r="CF60" s="141"/>
      <c r="CG60" s="140"/>
      <c r="CH60" s="129"/>
      <c r="CI60" s="141"/>
      <c r="CJ60" s="265"/>
      <c r="CK60" s="129"/>
      <c r="CL60" s="267"/>
      <c r="CM60" s="265"/>
      <c r="CN60" s="129"/>
      <c r="CO60" s="141"/>
      <c r="CP60" s="265"/>
      <c r="CQ60" s="129"/>
      <c r="CR60" s="141"/>
      <c r="CS60" s="140"/>
      <c r="CT60" s="129"/>
      <c r="CU60" s="141"/>
      <c r="CV60" s="140"/>
      <c r="CW60" s="290"/>
      <c r="CX60" s="251"/>
      <c r="CY60" s="249"/>
      <c r="CZ60" s="129"/>
      <c r="DA60" s="141"/>
      <c r="DB60" s="249"/>
      <c r="DC60" s="129"/>
      <c r="DD60" s="141"/>
      <c r="DE60" s="249"/>
      <c r="DF60" s="129"/>
      <c r="DG60" s="141"/>
      <c r="DH60" s="153"/>
      <c r="DI60" s="129"/>
      <c r="DJ60" s="141"/>
      <c r="DK60" s="249"/>
      <c r="DL60" s="129"/>
      <c r="DM60" s="141"/>
      <c r="DN60" s="140"/>
      <c r="DO60" s="129"/>
      <c r="DP60" s="141"/>
      <c r="DQ60" s="249"/>
      <c r="DR60" s="129"/>
      <c r="DS60" s="141"/>
      <c r="DT60" s="270"/>
      <c r="DU60" s="129"/>
      <c r="DV60" s="141"/>
      <c r="DW60" s="140"/>
      <c r="DX60" s="129"/>
      <c r="DY60" s="141"/>
      <c r="DZ60" s="249"/>
      <c r="EA60" s="129"/>
      <c r="EB60" s="141"/>
      <c r="EC60" s="249"/>
      <c r="ED60" s="250"/>
      <c r="EE60" s="141"/>
      <c r="EF60" s="249"/>
      <c r="EG60" s="250"/>
      <c r="EH60" s="141"/>
      <c r="EI60" s="249"/>
      <c r="EJ60" s="129"/>
      <c r="EK60" s="141"/>
      <c r="EL60" s="249"/>
      <c r="EM60" s="250"/>
      <c r="EN60" s="141"/>
      <c r="EO60" s="249"/>
      <c r="EP60" s="250"/>
      <c r="EQ60" s="141"/>
      <c r="ER60" s="249"/>
      <c r="ES60" s="250"/>
      <c r="ET60" s="141"/>
      <c r="EU60" s="249"/>
      <c r="EV60" s="250"/>
      <c r="EW60" s="141"/>
      <c r="EX60" s="140"/>
      <c r="EY60" s="129"/>
      <c r="EZ60" s="141"/>
      <c r="FA60" s="140"/>
      <c r="FB60" s="129"/>
      <c r="FC60" s="141"/>
      <c r="FD60" s="249"/>
      <c r="FE60" s="250"/>
      <c r="FF60" s="141"/>
      <c r="FG60" s="249"/>
      <c r="FH60" s="129"/>
      <c r="FI60" s="141"/>
      <c r="FJ60" s="140"/>
      <c r="FK60" s="243"/>
      <c r="FL60" s="141"/>
      <c r="FM60" s="140"/>
      <c r="FN60" s="129"/>
      <c r="FO60" s="141"/>
      <c r="FP60" s="249"/>
      <c r="FQ60" s="243"/>
      <c r="FR60" s="141"/>
      <c r="FS60" s="242"/>
      <c r="FT60" s="243"/>
      <c r="FU60" s="244"/>
      <c r="FV60" s="140"/>
      <c r="FW60" s="129"/>
      <c r="FX60" s="141"/>
      <c r="FY60" s="140"/>
      <c r="FZ60" s="129"/>
      <c r="GA60" s="141"/>
      <c r="GB60" s="140"/>
      <c r="GC60" s="129"/>
      <c r="GD60" s="141"/>
      <c r="GE60" s="140"/>
      <c r="GF60" s="129"/>
      <c r="GG60" s="141"/>
      <c r="GH60" s="140"/>
      <c r="GI60" s="129"/>
      <c r="GJ60" s="141"/>
      <c r="GK60" s="140"/>
      <c r="GL60" s="129"/>
      <c r="GM60" s="141"/>
      <c r="GN60" s="140"/>
      <c r="GO60" s="129"/>
      <c r="GP60" s="141"/>
      <c r="GQ60" s="140"/>
      <c r="GR60" s="129"/>
      <c r="GS60" s="141"/>
      <c r="GT60" s="140"/>
      <c r="GU60" s="129"/>
      <c r="GV60" s="141"/>
      <c r="GW60" s="140"/>
      <c r="GX60" s="129"/>
      <c r="GY60" s="141"/>
      <c r="GZ60" s="140"/>
      <c r="HA60" s="129"/>
      <c r="HB60" s="141"/>
      <c r="HC60" s="140"/>
      <c r="HD60" s="129"/>
      <c r="HE60" s="141"/>
      <c r="HF60" s="140"/>
      <c r="HG60" s="129"/>
      <c r="HH60" s="141"/>
      <c r="HI60" s="140"/>
      <c r="HJ60" s="129"/>
      <c r="HK60" s="141"/>
      <c r="HL60" s="140"/>
      <c r="HM60" s="129"/>
      <c r="HN60" s="141"/>
      <c r="HO60" s="140"/>
      <c r="HP60" s="129"/>
      <c r="HQ60" s="141"/>
      <c r="HR60" s="140"/>
      <c r="HS60" s="129"/>
      <c r="HT60" s="141"/>
      <c r="HU60" s="140"/>
      <c r="HV60" s="129"/>
      <c r="HW60" s="141"/>
      <c r="HX60" s="140"/>
      <c r="HY60" s="129"/>
      <c r="HZ60" s="141"/>
      <c r="IA60" s="140"/>
      <c r="IB60" s="129"/>
      <c r="IC60" s="141"/>
      <c r="ID60" s="140"/>
      <c r="IE60" s="129"/>
      <c r="IF60" s="141"/>
      <c r="IG60" s="140"/>
      <c r="IH60" s="129"/>
      <c r="II60" s="141"/>
      <c r="IJ60" s="140"/>
      <c r="IK60" s="129"/>
      <c r="IL60" s="141"/>
      <c r="IM60" s="140"/>
      <c r="IN60" s="129"/>
      <c r="IO60" s="141"/>
      <c r="IP60" s="140"/>
      <c r="IQ60" s="129"/>
      <c r="IR60" s="141"/>
      <c r="IS60" s="140"/>
      <c r="IT60" s="129"/>
      <c r="IU60" s="141"/>
    </row>
    <row r="61" spans="1:255" s="117" customFormat="1" ht="15" customHeight="1">
      <c r="A61" s="153"/>
      <c r="B61" s="129"/>
      <c r="C61" s="154"/>
      <c r="D61" s="153"/>
      <c r="E61" s="129"/>
      <c r="F61" s="154"/>
      <c r="G61" s="153"/>
      <c r="H61" s="129"/>
      <c r="I61" s="154"/>
      <c r="J61" s="153"/>
      <c r="K61" s="129"/>
      <c r="L61" s="154"/>
      <c r="M61" s="153"/>
      <c r="N61" s="129"/>
      <c r="O61" s="154"/>
      <c r="P61" s="153"/>
      <c r="Q61" s="129"/>
      <c r="R61" s="154"/>
      <c r="S61" s="140"/>
      <c r="T61" s="129"/>
      <c r="U61" s="141"/>
      <c r="V61" s="140"/>
      <c r="W61" s="129"/>
      <c r="X61" s="154"/>
      <c r="Y61" s="140"/>
      <c r="Z61" s="129"/>
      <c r="AA61" s="141"/>
      <c r="AB61" s="140"/>
      <c r="AC61" s="129"/>
      <c r="AD61" s="154"/>
      <c r="AE61" s="153"/>
      <c r="AF61" s="129"/>
      <c r="AG61" s="154"/>
      <c r="AH61" s="153"/>
      <c r="AI61" s="294"/>
      <c r="AJ61" s="297"/>
      <c r="AK61" s="298"/>
      <c r="AL61" s="294"/>
      <c r="AM61" s="297"/>
      <c r="AN61" s="140"/>
      <c r="AO61" s="129"/>
      <c r="AP61" s="141"/>
      <c r="AQ61" s="140"/>
      <c r="AR61" s="129"/>
      <c r="AS61" s="141"/>
      <c r="AT61" s="153"/>
      <c r="AU61" s="129"/>
      <c r="AV61" s="154"/>
      <c r="AW61" s="153"/>
      <c r="AX61" s="129"/>
      <c r="AY61" s="154"/>
      <c r="AZ61" s="153"/>
      <c r="BA61" s="294"/>
      <c r="BB61" s="297"/>
      <c r="BC61" s="153"/>
      <c r="BD61" s="129"/>
      <c r="BE61" s="154"/>
      <c r="BF61" s="153"/>
      <c r="BG61" s="294"/>
      <c r="BH61" s="297"/>
      <c r="BI61" s="140"/>
      <c r="BJ61" s="129"/>
      <c r="BK61" s="297"/>
      <c r="BL61" s="140"/>
      <c r="BM61" s="129"/>
      <c r="BN61" s="297"/>
      <c r="BO61" s="242"/>
      <c r="BP61" s="243"/>
      <c r="BQ61" s="251"/>
      <c r="BR61" s="140"/>
      <c r="BS61" s="129"/>
      <c r="BT61" s="251"/>
      <c r="BU61" s="153"/>
      <c r="BV61" s="129"/>
      <c r="BW61" s="309"/>
      <c r="BX61" s="153"/>
      <c r="BY61" s="129"/>
      <c r="BZ61" s="154"/>
      <c r="CA61" s="249"/>
      <c r="CB61" s="129"/>
      <c r="CC61" s="309"/>
      <c r="CD61" s="263"/>
      <c r="CE61" s="129"/>
      <c r="CF61" s="154"/>
      <c r="CG61" s="153"/>
      <c r="CH61" s="129"/>
      <c r="CI61" s="154"/>
      <c r="CJ61" s="265"/>
      <c r="CK61" s="129"/>
      <c r="CL61" s="154"/>
      <c r="CM61" s="265"/>
      <c r="CN61" s="129"/>
      <c r="CO61" s="154"/>
      <c r="CP61" s="265"/>
      <c r="CQ61" s="129"/>
      <c r="CR61" s="154"/>
      <c r="CS61" s="270"/>
      <c r="CT61" s="129"/>
      <c r="CU61" s="154"/>
      <c r="CV61" s="270"/>
      <c r="CW61" s="129"/>
      <c r="CX61" s="267"/>
      <c r="CY61" s="249"/>
      <c r="CZ61" s="129"/>
      <c r="DA61" s="154"/>
      <c r="DB61" s="270"/>
      <c r="DC61" s="129"/>
      <c r="DD61" s="154"/>
      <c r="DE61" s="249"/>
      <c r="DF61" s="129"/>
      <c r="DG61" s="154"/>
      <c r="DH61" s="153"/>
      <c r="DI61" s="129"/>
      <c r="DJ61" s="154"/>
      <c r="DK61" s="249"/>
      <c r="DL61" s="129"/>
      <c r="DM61" s="154"/>
      <c r="DN61" s="153"/>
      <c r="DO61" s="129"/>
      <c r="DP61" s="154"/>
      <c r="DQ61" s="153"/>
      <c r="DR61" s="129"/>
      <c r="DS61" s="154"/>
      <c r="DT61" s="140"/>
      <c r="DU61" s="129"/>
      <c r="DV61" s="141"/>
      <c r="DW61" s="140"/>
      <c r="DX61" s="129"/>
      <c r="DY61" s="244"/>
      <c r="DZ61" s="153"/>
      <c r="EA61" s="129"/>
      <c r="EB61" s="154"/>
      <c r="EC61" s="153"/>
      <c r="ED61" s="129"/>
      <c r="EE61" s="154"/>
      <c r="EF61" s="153"/>
      <c r="EG61" s="129"/>
      <c r="EH61" s="154"/>
      <c r="EI61" s="153"/>
      <c r="EJ61" s="129"/>
      <c r="EK61" s="154"/>
      <c r="EL61" s="153"/>
      <c r="EM61" s="129"/>
      <c r="EN61" s="154"/>
      <c r="EO61" s="153"/>
      <c r="EP61" s="129"/>
      <c r="EQ61" s="154"/>
      <c r="ER61" s="249"/>
      <c r="ES61" s="250"/>
      <c r="ET61" s="154"/>
      <c r="EU61" s="249"/>
      <c r="EV61" s="250"/>
      <c r="EW61" s="154"/>
      <c r="EX61" s="153"/>
      <c r="EY61" s="129"/>
      <c r="EZ61" s="154"/>
      <c r="FA61" s="249"/>
      <c r="FB61" s="250"/>
      <c r="FC61" s="154"/>
      <c r="FD61" s="249"/>
      <c r="FE61" s="250"/>
      <c r="FF61" s="154"/>
      <c r="FG61" s="249"/>
      <c r="FH61" s="250"/>
      <c r="FI61" s="154"/>
      <c r="FJ61" s="249"/>
      <c r="FK61" s="129"/>
      <c r="FL61" s="141"/>
      <c r="FM61" s="140"/>
      <c r="FN61" s="129"/>
      <c r="FO61" s="154"/>
      <c r="FP61" s="153"/>
      <c r="FQ61" s="134"/>
      <c r="FR61" s="154"/>
      <c r="FS61" s="153"/>
      <c r="FT61" s="129"/>
      <c r="FU61" s="154"/>
      <c r="FV61" s="153"/>
      <c r="FW61" s="129"/>
      <c r="FX61" s="154"/>
      <c r="FY61" s="153"/>
      <c r="FZ61" s="129"/>
      <c r="GA61" s="154"/>
      <c r="GB61" s="153"/>
      <c r="GC61" s="129"/>
      <c r="GD61" s="154"/>
      <c r="GE61" s="153"/>
      <c r="GF61" s="129"/>
      <c r="GG61" s="154"/>
      <c r="GH61" s="153"/>
      <c r="GI61" s="129"/>
      <c r="GJ61" s="154"/>
      <c r="GK61" s="153"/>
      <c r="GL61" s="129"/>
      <c r="GM61" s="154"/>
      <c r="GN61" s="153"/>
      <c r="GO61" s="129"/>
      <c r="GP61" s="154"/>
      <c r="GQ61" s="153"/>
      <c r="GR61" s="129"/>
      <c r="GS61" s="154"/>
      <c r="GT61" s="153"/>
      <c r="GU61" s="129"/>
      <c r="GV61" s="154"/>
      <c r="GW61" s="153"/>
      <c r="GX61" s="129"/>
      <c r="GY61" s="154"/>
      <c r="GZ61" s="153"/>
      <c r="HA61" s="129"/>
      <c r="HB61" s="154"/>
      <c r="HC61" s="153"/>
      <c r="HD61" s="129"/>
      <c r="HE61" s="154"/>
      <c r="HF61" s="153"/>
      <c r="HG61" s="129"/>
      <c r="HH61" s="154"/>
      <c r="HI61" s="153"/>
      <c r="HJ61" s="129"/>
      <c r="HK61" s="154"/>
      <c r="HL61" s="153"/>
      <c r="HM61" s="129"/>
      <c r="HN61" s="154"/>
      <c r="HO61" s="153"/>
      <c r="HP61" s="129"/>
      <c r="HQ61" s="154"/>
      <c r="HR61" s="153"/>
      <c r="HS61" s="129"/>
      <c r="HT61" s="154"/>
      <c r="HU61" s="153"/>
      <c r="HV61" s="129"/>
      <c r="HW61" s="154"/>
      <c r="HX61" s="153"/>
      <c r="HY61" s="129"/>
      <c r="HZ61" s="154"/>
      <c r="IA61" s="153"/>
      <c r="IB61" s="129"/>
      <c r="IC61" s="154"/>
      <c r="ID61" s="153"/>
      <c r="IE61" s="129"/>
      <c r="IF61" s="154"/>
      <c r="IG61" s="153"/>
      <c r="IH61" s="129"/>
      <c r="II61" s="154"/>
      <c r="IJ61" s="153"/>
      <c r="IK61" s="129"/>
      <c r="IL61" s="154"/>
      <c r="IM61" s="153"/>
      <c r="IN61" s="129"/>
      <c r="IO61" s="154"/>
      <c r="IP61" s="153"/>
      <c r="IQ61" s="129"/>
      <c r="IR61" s="154"/>
      <c r="IS61" s="153"/>
      <c r="IT61" s="129"/>
      <c r="IU61" s="154"/>
    </row>
    <row r="62" spans="1:255" s="117" customFormat="1" ht="15" customHeight="1" thickBot="1">
      <c r="A62" s="153"/>
      <c r="B62" s="134"/>
      <c r="C62" s="154"/>
      <c r="D62" s="153"/>
      <c r="E62" s="134"/>
      <c r="F62" s="154"/>
      <c r="G62" s="153"/>
      <c r="H62" s="134"/>
      <c r="I62" s="154"/>
      <c r="J62" s="153"/>
      <c r="K62" s="134"/>
      <c r="L62" s="154"/>
      <c r="M62" s="153"/>
      <c r="N62" s="134"/>
      <c r="O62" s="154"/>
      <c r="P62" s="153"/>
      <c r="Q62" s="134"/>
      <c r="R62" s="154"/>
      <c r="S62" s="153"/>
      <c r="T62" s="134"/>
      <c r="U62" s="154"/>
      <c r="V62" s="140"/>
      <c r="W62" s="129"/>
      <c r="X62" s="154"/>
      <c r="Y62" s="153"/>
      <c r="Z62" s="134"/>
      <c r="AA62" s="154"/>
      <c r="AB62" s="140"/>
      <c r="AC62" s="129"/>
      <c r="AD62" s="154"/>
      <c r="AE62" s="153"/>
      <c r="AF62" s="134"/>
      <c r="AG62" s="154"/>
      <c r="AH62" s="153"/>
      <c r="AI62" s="134"/>
      <c r="AJ62" s="154"/>
      <c r="AK62" s="153"/>
      <c r="AL62" s="134"/>
      <c r="AM62" s="154"/>
      <c r="AN62" s="293"/>
      <c r="AO62" s="299"/>
      <c r="AP62" s="295"/>
      <c r="AQ62" s="153"/>
      <c r="AR62" s="134"/>
      <c r="AS62" s="154"/>
      <c r="AT62" s="153"/>
      <c r="AU62" s="134"/>
      <c r="AV62" s="154"/>
      <c r="AW62" s="153"/>
      <c r="AX62" s="134"/>
      <c r="AY62" s="154"/>
      <c r="AZ62" s="153"/>
      <c r="BA62" s="134"/>
      <c r="BB62" s="154"/>
      <c r="BC62" s="153"/>
      <c r="BD62" s="134"/>
      <c r="BE62" s="154"/>
      <c r="BF62" s="153"/>
      <c r="BG62" s="134"/>
      <c r="BH62" s="154"/>
      <c r="BI62" s="153"/>
      <c r="BJ62" s="134"/>
      <c r="BK62" s="154"/>
      <c r="BL62" s="153"/>
      <c r="BM62" s="134"/>
      <c r="BN62" s="154"/>
      <c r="BO62" s="242"/>
      <c r="BP62" s="243"/>
      <c r="BQ62" s="251"/>
      <c r="BR62" s="140"/>
      <c r="BS62" s="129"/>
      <c r="BT62" s="251"/>
      <c r="BU62" s="153"/>
      <c r="BV62" s="134"/>
      <c r="BW62" s="154"/>
      <c r="BX62" s="153"/>
      <c r="BY62" s="134"/>
      <c r="BZ62" s="154"/>
      <c r="CA62" s="153"/>
      <c r="CB62" s="134"/>
      <c r="CC62" s="154"/>
      <c r="CD62" s="263"/>
      <c r="CE62" s="134"/>
      <c r="CF62" s="154"/>
      <c r="CG62" s="153"/>
      <c r="CH62" s="134"/>
      <c r="CI62" s="154"/>
      <c r="CJ62" s="153"/>
      <c r="CK62" s="134"/>
      <c r="CL62" s="154"/>
      <c r="CM62" s="153"/>
      <c r="CN62" s="134"/>
      <c r="CO62" s="154"/>
      <c r="CP62" s="265"/>
      <c r="CQ62" s="134"/>
      <c r="CR62" s="154"/>
      <c r="CS62" s="153"/>
      <c r="CT62" s="134"/>
      <c r="CU62" s="154"/>
      <c r="CV62" s="153"/>
      <c r="CW62" s="134"/>
      <c r="CX62" s="267"/>
      <c r="CY62" s="270"/>
      <c r="CZ62" s="134"/>
      <c r="DA62" s="154"/>
      <c r="DB62" s="249"/>
      <c r="DC62" s="134"/>
      <c r="DD62" s="267"/>
      <c r="DE62" s="270"/>
      <c r="DF62" s="134"/>
      <c r="DG62" s="154"/>
      <c r="DH62" s="153"/>
      <c r="DI62" s="134"/>
      <c r="DJ62" s="154"/>
      <c r="DK62" s="153"/>
      <c r="DL62" s="134"/>
      <c r="DM62" s="154"/>
      <c r="DN62" s="153"/>
      <c r="DO62" s="134"/>
      <c r="DP62" s="154"/>
      <c r="DQ62" s="153"/>
      <c r="DR62" s="134"/>
      <c r="DS62" s="154"/>
      <c r="DT62" s="249"/>
      <c r="DU62" s="134"/>
      <c r="DV62" s="141"/>
      <c r="DW62" s="153"/>
      <c r="DX62" s="134"/>
      <c r="DY62" s="154"/>
      <c r="DZ62" s="153"/>
      <c r="EA62" s="134"/>
      <c r="EB62" s="154"/>
      <c r="EC62" s="153"/>
      <c r="ED62" s="134"/>
      <c r="EE62" s="154"/>
      <c r="EF62" s="153"/>
      <c r="EG62" s="134"/>
      <c r="EH62" s="154"/>
      <c r="EI62" s="153"/>
      <c r="EJ62" s="134"/>
      <c r="EK62" s="154"/>
      <c r="EL62" s="153"/>
      <c r="EM62" s="134"/>
      <c r="EN62" s="154"/>
      <c r="EO62" s="153"/>
      <c r="EP62" s="134"/>
      <c r="EQ62" s="154"/>
      <c r="ER62" s="270"/>
      <c r="ES62" s="276"/>
      <c r="ET62" s="154"/>
      <c r="EU62" s="270"/>
      <c r="EV62" s="276"/>
      <c r="EW62" s="154"/>
      <c r="EX62" s="153"/>
      <c r="EY62" s="134"/>
      <c r="EZ62" s="154"/>
      <c r="FA62" s="270"/>
      <c r="FB62" s="276"/>
      <c r="FC62" s="154"/>
      <c r="FD62" s="270"/>
      <c r="FE62" s="276"/>
      <c r="FF62" s="154"/>
      <c r="FG62" s="249"/>
      <c r="FH62" s="250"/>
      <c r="FI62" s="154"/>
      <c r="FJ62" s="270"/>
      <c r="FK62" s="276"/>
      <c r="FL62" s="154"/>
      <c r="FM62" s="249"/>
      <c r="FN62" s="243"/>
      <c r="FO62" s="154"/>
      <c r="FP62" s="140"/>
      <c r="FQ62" s="129"/>
      <c r="FR62" s="154"/>
      <c r="FS62" s="153"/>
      <c r="FT62" s="134"/>
      <c r="FU62" s="154"/>
      <c r="FV62" s="153"/>
      <c r="FW62" s="134"/>
      <c r="FX62" s="154"/>
      <c r="FY62" s="153"/>
      <c r="FZ62" s="134"/>
      <c r="GA62" s="154"/>
      <c r="GB62" s="153"/>
      <c r="GC62" s="134"/>
      <c r="GD62" s="154"/>
      <c r="GE62" s="153"/>
      <c r="GF62" s="134"/>
      <c r="GG62" s="154"/>
      <c r="GH62" s="153"/>
      <c r="GI62" s="134"/>
      <c r="GJ62" s="154"/>
      <c r="GK62" s="153"/>
      <c r="GL62" s="134"/>
      <c r="GM62" s="154"/>
      <c r="GN62" s="153"/>
      <c r="GO62" s="134"/>
      <c r="GP62" s="154"/>
      <c r="GQ62" s="153"/>
      <c r="GR62" s="134"/>
      <c r="GS62" s="154"/>
      <c r="GT62" s="153"/>
      <c r="GU62" s="134"/>
      <c r="GV62" s="154"/>
      <c r="GW62" s="153"/>
      <c r="GX62" s="134"/>
      <c r="GY62" s="154"/>
      <c r="GZ62" s="153"/>
      <c r="HA62" s="134"/>
      <c r="HB62" s="154"/>
      <c r="HC62" s="153"/>
      <c r="HD62" s="134"/>
      <c r="HE62" s="154"/>
      <c r="HF62" s="153"/>
      <c r="HG62" s="134"/>
      <c r="HH62" s="154"/>
      <c r="HI62" s="153"/>
      <c r="HJ62" s="134"/>
      <c r="HK62" s="154"/>
      <c r="HL62" s="153"/>
      <c r="HM62" s="134"/>
      <c r="HN62" s="154"/>
      <c r="HO62" s="153"/>
      <c r="HP62" s="134"/>
      <c r="HQ62" s="154"/>
      <c r="HR62" s="153"/>
      <c r="HS62" s="134"/>
      <c r="HT62" s="154"/>
      <c r="HU62" s="153"/>
      <c r="HV62" s="134"/>
      <c r="HW62" s="154"/>
      <c r="HX62" s="153"/>
      <c r="HY62" s="134"/>
      <c r="HZ62" s="154"/>
      <c r="IA62" s="153"/>
      <c r="IB62" s="134"/>
      <c r="IC62" s="154"/>
      <c r="ID62" s="153"/>
      <c r="IE62" s="134"/>
      <c r="IF62" s="154"/>
      <c r="IG62" s="153"/>
      <c r="IH62" s="134"/>
      <c r="II62" s="154"/>
      <c r="IJ62" s="153"/>
      <c r="IK62" s="134"/>
      <c r="IL62" s="154"/>
      <c r="IM62" s="153"/>
      <c r="IN62" s="134"/>
      <c r="IO62" s="154"/>
      <c r="IP62" s="153"/>
      <c r="IQ62" s="134"/>
      <c r="IR62" s="154"/>
      <c r="IS62" s="153"/>
      <c r="IT62" s="134"/>
      <c r="IU62" s="154"/>
    </row>
    <row r="63" spans="1:255" s="8" customFormat="1" ht="15" customHeight="1" thickBot="1">
      <c r="A63" s="41">
        <f>SUM(A50:A62)</f>
        <v>0</v>
      </c>
      <c r="B63" s="96"/>
      <c r="C63" s="41">
        <f>SUM(C50:C62)</f>
        <v>0</v>
      </c>
      <c r="D63" s="41">
        <f>SUM(D51:D62)</f>
        <v>0</v>
      </c>
      <c r="E63" s="96"/>
      <c r="F63" s="41">
        <f>SUM(F51:F62)</f>
        <v>0</v>
      </c>
      <c r="G63" s="41">
        <f>SUM(G48:G62)</f>
        <v>0</v>
      </c>
      <c r="H63" s="96"/>
      <c r="I63" s="41">
        <f>SUM(I48:I62)</f>
        <v>0</v>
      </c>
      <c r="J63" s="41">
        <f>SUM(J48:J62)</f>
        <v>0</v>
      </c>
      <c r="K63" s="96"/>
      <c r="L63" s="41">
        <f>SUM(L48:L62)</f>
        <v>0</v>
      </c>
      <c r="M63" s="41">
        <f>SUM(M48:M62)</f>
        <v>0</v>
      </c>
      <c r="N63" s="96"/>
      <c r="O63" s="41">
        <f>SUM(O48:O62)</f>
        <v>0</v>
      </c>
      <c r="P63" s="41">
        <f>SUM(P48:P62)</f>
        <v>0</v>
      </c>
      <c r="Q63" s="96"/>
      <c r="R63" s="41">
        <f>SUM(R48:R62)</f>
        <v>0</v>
      </c>
      <c r="S63" s="41">
        <f>SUM(S48:S62)</f>
        <v>0</v>
      </c>
      <c r="T63" s="96"/>
      <c r="U63" s="41">
        <f>SUM(U48:U62)</f>
        <v>0</v>
      </c>
      <c r="V63" s="41">
        <f>SUM(V50:V62)</f>
        <v>0</v>
      </c>
      <c r="W63" s="96"/>
      <c r="X63" s="41">
        <f>SUM(X50:X62)</f>
        <v>0</v>
      </c>
      <c r="Y63" s="41">
        <f>SUM(Y50:Y62)</f>
        <v>0</v>
      </c>
      <c r="Z63" s="96"/>
      <c r="AA63" s="41">
        <f>SUM(AA50:AA62)</f>
        <v>0</v>
      </c>
      <c r="AB63" s="41">
        <f>SUM(AB48:AB62)</f>
        <v>0</v>
      </c>
      <c r="AC63" s="96"/>
      <c r="AD63" s="41">
        <f>SUM(AD48:AD62)</f>
        <v>0</v>
      </c>
      <c r="AE63" s="41">
        <f>SUM(AE48:AE62)</f>
        <v>0</v>
      </c>
      <c r="AF63" s="96"/>
      <c r="AG63" s="41">
        <f>SUM(AG48:AG62)</f>
        <v>0</v>
      </c>
      <c r="AH63" s="41">
        <f>SUM(AH48:AH62)</f>
        <v>0</v>
      </c>
      <c r="AI63" s="96"/>
      <c r="AJ63" s="41">
        <f>SUM(AJ48:AJ62)</f>
        <v>0</v>
      </c>
      <c r="AK63" s="41">
        <f>SUM(AK48:AK62)</f>
        <v>0</v>
      </c>
      <c r="AL63" s="96"/>
      <c r="AM63" s="41">
        <f>SUM(AM48:AM62)</f>
        <v>0</v>
      </c>
      <c r="AN63" s="41">
        <f>SUM(AN48:AN62)</f>
        <v>0</v>
      </c>
      <c r="AO63" s="96"/>
      <c r="AP63" s="41">
        <f>SUM(AP48:AP62)</f>
        <v>0</v>
      </c>
      <c r="AQ63" s="41">
        <f>SUM(AQ48:AQ62)</f>
        <v>0</v>
      </c>
      <c r="AR63" s="96"/>
      <c r="AS63" s="41">
        <f>SUM(AS48:AS62)</f>
        <v>0</v>
      </c>
      <c r="AT63" s="41">
        <f>SUM(AT48:AT62)</f>
        <v>0</v>
      </c>
      <c r="AU63" s="96"/>
      <c r="AV63" s="41">
        <f>SUM(AV48:AV62)</f>
        <v>0</v>
      </c>
      <c r="AW63" s="41">
        <f>SUM(AW48:AW62)</f>
        <v>0</v>
      </c>
      <c r="AX63" s="96"/>
      <c r="AY63" s="41">
        <f>SUM(AY48:AY62)</f>
        <v>0</v>
      </c>
      <c r="AZ63" s="41">
        <f>SUM(AZ48:AZ62)</f>
        <v>0</v>
      </c>
      <c r="BA63" s="96"/>
      <c r="BB63" s="41">
        <f>SUM(BB48:BB62)</f>
        <v>0</v>
      </c>
      <c r="BC63" s="41">
        <f>SUM(BC48:BC62)</f>
        <v>0</v>
      </c>
      <c r="BD63" s="96"/>
      <c r="BE63" s="41">
        <f>SUM(BE48:BE62)</f>
        <v>0</v>
      </c>
      <c r="BF63" s="41">
        <f>SUM(BF50:BF62)</f>
        <v>0</v>
      </c>
      <c r="BG63" s="96"/>
      <c r="BH63" s="41">
        <f>SUM(BH50:BH62)</f>
        <v>0</v>
      </c>
      <c r="BI63" s="41">
        <f>SUM(BI50:BI62)</f>
        <v>0</v>
      </c>
      <c r="BJ63" s="96"/>
      <c r="BK63" s="41">
        <f>SUM(BK50:BK62)</f>
        <v>0</v>
      </c>
      <c r="BL63" s="41">
        <f>SUM(BL50:BL62)</f>
        <v>0</v>
      </c>
      <c r="BM63" s="96"/>
      <c r="BN63" s="41">
        <f>SUM(BN50:BN62)</f>
        <v>0</v>
      </c>
      <c r="BO63" s="41">
        <f>SUM(BO50:BO62)</f>
        <v>0</v>
      </c>
      <c r="BP63" s="96"/>
      <c r="BQ63" s="41">
        <f>SUM(BQ50:BQ62)</f>
        <v>0</v>
      </c>
      <c r="BR63" s="41">
        <f>SUM(BR50:BR62)</f>
        <v>0</v>
      </c>
      <c r="BS63" s="96"/>
      <c r="BT63" s="41">
        <f>SUM(BT50:BT62)</f>
        <v>0</v>
      </c>
      <c r="BU63" s="41">
        <f>SUM(BU50:BU62)</f>
        <v>0</v>
      </c>
      <c r="BV63" s="96"/>
      <c r="BW63" s="41">
        <f>SUM(BW50:BW62)</f>
        <v>0</v>
      </c>
      <c r="BX63" s="41">
        <f>SUM(BX50:BX62)</f>
        <v>0</v>
      </c>
      <c r="BY63" s="96"/>
      <c r="BZ63" s="41">
        <f>SUM(BZ50:BZ62)</f>
        <v>0</v>
      </c>
      <c r="CA63" s="41">
        <f>SUM(CA50:CA62)</f>
        <v>0</v>
      </c>
      <c r="CB63" s="96"/>
      <c r="CC63" s="41">
        <f>SUM(CC50:CC62)</f>
        <v>0</v>
      </c>
      <c r="CD63" s="41">
        <f>SUM(CD50:CD62)</f>
        <v>0</v>
      </c>
      <c r="CE63" s="96"/>
      <c r="CF63" s="41">
        <f>SUM(CF50:CF62)</f>
        <v>0</v>
      </c>
      <c r="CG63" s="41">
        <f>SUM(CG50:CG62)</f>
        <v>0</v>
      </c>
      <c r="CH63" s="96"/>
      <c r="CI63" s="41">
        <f>SUM(CI50:CI62)</f>
        <v>0</v>
      </c>
      <c r="CJ63" s="41">
        <f>SUM(CJ50:CJ62)</f>
        <v>0</v>
      </c>
      <c r="CK63" s="96"/>
      <c r="CL63" s="41">
        <f>SUM(CL50:CL62)</f>
        <v>0</v>
      </c>
      <c r="CM63" s="41">
        <f>SUM(CM50:CM62)</f>
        <v>0</v>
      </c>
      <c r="CN63" s="96"/>
      <c r="CO63" s="41">
        <f>SUM(CO50:CO62)</f>
        <v>0</v>
      </c>
      <c r="CP63" s="41">
        <f>SUM(CP50:CP62)</f>
        <v>0</v>
      </c>
      <c r="CQ63" s="96"/>
      <c r="CR63" s="41">
        <f>SUM(CR50:CR62)</f>
        <v>0</v>
      </c>
      <c r="CS63" s="41">
        <f>SUM(CS50:CS62)</f>
        <v>0</v>
      </c>
      <c r="CT63" s="96"/>
      <c r="CU63" s="41">
        <f>SUM(CU50:CU62)</f>
        <v>0</v>
      </c>
      <c r="CV63" s="41">
        <f>SUM(CV50:CV62)</f>
        <v>0</v>
      </c>
      <c r="CW63" s="96"/>
      <c r="CX63" s="41">
        <f>SUM(CX50:CX62)</f>
        <v>0</v>
      </c>
      <c r="CY63" s="41">
        <f>SUM(CY50:CY62)</f>
        <v>0</v>
      </c>
      <c r="CZ63" s="96"/>
      <c r="DA63" s="41">
        <f>SUM(DA50:DA62)</f>
        <v>0</v>
      </c>
      <c r="DB63" s="41">
        <f>SUM(DB50:DB62)</f>
        <v>0</v>
      </c>
      <c r="DC63" s="96"/>
      <c r="DD63" s="41">
        <f>SUM(DD50:DD62)</f>
        <v>0</v>
      </c>
      <c r="DE63" s="41">
        <f>SUM(DE50:DE62)</f>
        <v>0</v>
      </c>
      <c r="DF63" s="96"/>
      <c r="DG63" s="41">
        <f>SUM(DG50:DG62)</f>
        <v>0</v>
      </c>
      <c r="DH63" s="41">
        <f>SUM(DH50:DH62)</f>
        <v>0</v>
      </c>
      <c r="DI63" s="96"/>
      <c r="DJ63" s="41">
        <f>SUM(DJ50:DJ62)</f>
        <v>0</v>
      </c>
      <c r="DK63" s="41">
        <f>SUM(DK50:DK62)</f>
        <v>0</v>
      </c>
      <c r="DL63" s="96"/>
      <c r="DM63" s="41">
        <f>SUM(DM50:DM62)</f>
        <v>0</v>
      </c>
      <c r="DN63" s="41">
        <f>SUM(DN50:DN62)</f>
        <v>0</v>
      </c>
      <c r="DO63" s="96"/>
      <c r="DP63" s="41">
        <f>SUM(DP50:DP62)</f>
        <v>0</v>
      </c>
      <c r="DQ63" s="41">
        <f>SUM(DQ50:DQ62)</f>
        <v>0</v>
      </c>
      <c r="DR63" s="96"/>
      <c r="DS63" s="41">
        <f>SUM(DS50:DS62)</f>
        <v>0</v>
      </c>
      <c r="DT63" s="41">
        <f>SUM(DT50:DT62)</f>
        <v>0</v>
      </c>
      <c r="DU63" s="96"/>
      <c r="DV63" s="41">
        <f>SUM(DV50:DV62)</f>
        <v>0</v>
      </c>
      <c r="DW63" s="41">
        <f>SUM(DW50:DW62)</f>
        <v>0</v>
      </c>
      <c r="DX63" s="96"/>
      <c r="DY63" s="41">
        <f>SUM(DY50:DY62)</f>
        <v>0</v>
      </c>
      <c r="DZ63" s="41">
        <f>SUM(DZ50:DZ62)</f>
        <v>0</v>
      </c>
      <c r="EA63" s="96"/>
      <c r="EB63" s="41">
        <f>SUM(EB50:EB62)</f>
        <v>0</v>
      </c>
      <c r="EC63" s="41">
        <f>SUM(EC50:EC62)</f>
        <v>0</v>
      </c>
      <c r="ED63" s="96"/>
      <c r="EE63" s="41">
        <f>SUM(EE50:EE62)</f>
        <v>0</v>
      </c>
      <c r="EF63" s="41">
        <f>SUM(EF50:EF62)</f>
        <v>0</v>
      </c>
      <c r="EG63" s="96"/>
      <c r="EH63" s="41">
        <f>SUM(EH50:EH62)</f>
        <v>0</v>
      </c>
      <c r="EI63" s="41">
        <f>SUM(EI50:EI62)</f>
        <v>0</v>
      </c>
      <c r="EJ63" s="96"/>
      <c r="EK63" s="41">
        <f>SUM(EK50:EK62)</f>
        <v>0</v>
      </c>
      <c r="EL63" s="41">
        <f>SUM(EL50:EL62)</f>
        <v>0</v>
      </c>
      <c r="EM63" s="96"/>
      <c r="EN63" s="41">
        <f>SUM(EN50:EN62)</f>
        <v>0</v>
      </c>
      <c r="EO63" s="41">
        <f>SUM(EO50:EO62)</f>
        <v>0</v>
      </c>
      <c r="EP63" s="96"/>
      <c r="EQ63" s="41">
        <f>SUM(EQ50:EQ62)</f>
        <v>0</v>
      </c>
      <c r="ER63" s="41">
        <f>SUM(ER50:ER62)</f>
        <v>0</v>
      </c>
      <c r="ES63" s="96"/>
      <c r="ET63" s="41">
        <f>SUM(ET50:ET62)</f>
        <v>0</v>
      </c>
      <c r="EU63" s="41">
        <f>SUM(EU50:EU62)</f>
        <v>0</v>
      </c>
      <c r="EV63" s="96"/>
      <c r="EW63" s="41">
        <f>SUM(EW50:EW62)</f>
        <v>0</v>
      </c>
      <c r="EX63" s="41">
        <f>SUM(EX50:EX62)</f>
        <v>0</v>
      </c>
      <c r="EY63" s="96"/>
      <c r="EZ63" s="41">
        <f>SUM(EZ50:EZ62)</f>
        <v>0</v>
      </c>
      <c r="FA63" s="41">
        <f>SUM(FA50:FA62)</f>
        <v>0</v>
      </c>
      <c r="FB63" s="96"/>
      <c r="FC63" s="41">
        <f>SUM(FC50:FC62)</f>
        <v>0</v>
      </c>
      <c r="FD63" s="41">
        <f>SUM(FD50:FD62)</f>
        <v>0</v>
      </c>
      <c r="FE63" s="96"/>
      <c r="FF63" s="41">
        <f>SUM(FF50:FF62)</f>
        <v>0</v>
      </c>
      <c r="FG63" s="41">
        <f>SUM(FG50:FG62)</f>
        <v>0</v>
      </c>
      <c r="FH63" s="276"/>
      <c r="FI63" s="41">
        <f>SUM(FI50:FI62)</f>
        <v>0</v>
      </c>
      <c r="FJ63" s="41">
        <f>SUM(FJ50:FJ62)</f>
        <v>0</v>
      </c>
      <c r="FK63" s="96"/>
      <c r="FL63" s="41">
        <f>SUM(FL50:FL62)</f>
        <v>0</v>
      </c>
      <c r="FM63" s="41">
        <f>SUM(FM50:FM62)</f>
        <v>0</v>
      </c>
      <c r="FN63" s="96"/>
      <c r="FO63" s="41">
        <f>SUM(FO50:FO62)</f>
        <v>0</v>
      </c>
      <c r="FP63" s="41">
        <f>SUM(FP50:FP62)</f>
        <v>0</v>
      </c>
      <c r="FQ63" s="96"/>
      <c r="FR63" s="41">
        <f>SUM(FR50:FR62)</f>
        <v>0</v>
      </c>
      <c r="FS63" s="41">
        <f>SUM(FS50:FS62)</f>
        <v>0</v>
      </c>
      <c r="FT63" s="96"/>
      <c r="FU63" s="41">
        <f>SUM(FU50:FU62)</f>
        <v>0</v>
      </c>
      <c r="FV63" s="41">
        <f>SUM(FV50:FV62)</f>
        <v>0</v>
      </c>
      <c r="FW63" s="96"/>
      <c r="FX63" s="41">
        <f>SUM(FX50:FX62)</f>
        <v>0</v>
      </c>
      <c r="FY63" s="41">
        <f>SUM(FY50:FY62)</f>
        <v>0</v>
      </c>
      <c r="FZ63" s="96"/>
      <c r="GA63" s="41">
        <f>SUM(GA50:GA62)</f>
        <v>0</v>
      </c>
      <c r="GB63" s="41">
        <f>SUM(GB50:GB62)</f>
        <v>0</v>
      </c>
      <c r="GC63" s="96"/>
      <c r="GD63" s="41">
        <f>SUM(GD50:GD62)</f>
        <v>0</v>
      </c>
      <c r="GE63" s="41">
        <f>SUM(GE50:GE62)</f>
        <v>0</v>
      </c>
      <c r="GF63" s="96"/>
      <c r="GG63" s="41">
        <f>SUM(GG50:GG62)</f>
        <v>0</v>
      </c>
      <c r="GH63" s="41">
        <f>SUM(GH50:GH62)</f>
        <v>0</v>
      </c>
      <c r="GI63" s="96"/>
      <c r="GJ63" s="41">
        <f>SUM(GJ50:GJ62)</f>
        <v>0</v>
      </c>
      <c r="GK63" s="41">
        <f>SUM(GK50:GK62)</f>
        <v>0</v>
      </c>
      <c r="GL63" s="96"/>
      <c r="GM63" s="41">
        <f>SUM(GM50:GM62)</f>
        <v>0</v>
      </c>
      <c r="GN63" s="41">
        <f>SUM(GN50:GN62)</f>
        <v>0</v>
      </c>
      <c r="GO63" s="96"/>
      <c r="GP63" s="41">
        <f>SUM(GP50:GP62)</f>
        <v>0</v>
      </c>
      <c r="GQ63" s="41">
        <f>SUM(GQ50:GQ62)</f>
        <v>0</v>
      </c>
      <c r="GR63" s="96"/>
      <c r="GS63" s="41">
        <f>SUM(GS50:GS62)</f>
        <v>0</v>
      </c>
      <c r="GT63" s="41">
        <f>SUM(GT50:GT62)</f>
        <v>0</v>
      </c>
      <c r="GU63" s="96"/>
      <c r="GV63" s="41">
        <f>SUM(GV50:GV62)</f>
        <v>0</v>
      </c>
      <c r="GW63" s="41">
        <f>SUM(GW50:GW62)</f>
        <v>0</v>
      </c>
      <c r="GX63" s="96"/>
      <c r="GY63" s="41">
        <f>SUM(GY50:GY62)</f>
        <v>0</v>
      </c>
      <c r="GZ63" s="41">
        <f>SUM(GZ50:GZ62)</f>
        <v>0</v>
      </c>
      <c r="HA63" s="96"/>
      <c r="HB63" s="41">
        <f>SUM(HB50:HB62)</f>
        <v>0</v>
      </c>
      <c r="HC63" s="41">
        <f>SUM(HC50:HC62)</f>
        <v>0</v>
      </c>
      <c r="HD63" s="96"/>
      <c r="HE63" s="41">
        <f>SUM(HE50:HE62)</f>
        <v>0</v>
      </c>
      <c r="HF63" s="41">
        <f>SUM(HF50:HF62)</f>
        <v>0</v>
      </c>
      <c r="HG63" s="96"/>
      <c r="HH63" s="41">
        <f>SUM(HH50:HH62)</f>
        <v>0</v>
      </c>
      <c r="HI63" s="41">
        <f>SUM(HI50:HI62)</f>
        <v>0</v>
      </c>
      <c r="HJ63" s="96"/>
      <c r="HK63" s="41">
        <f>SUM(HK50:HK62)</f>
        <v>0</v>
      </c>
      <c r="HL63" s="41">
        <f>SUM(HL50:HL62)</f>
        <v>0</v>
      </c>
      <c r="HM63" s="96"/>
      <c r="HN63" s="41">
        <f>SUM(HN50:HN62)</f>
        <v>0</v>
      </c>
      <c r="HO63" s="41">
        <f>SUM(HO50:HO62)</f>
        <v>0</v>
      </c>
      <c r="HP63" s="96"/>
      <c r="HQ63" s="41">
        <f>SUM(HQ50:HQ62)</f>
        <v>0</v>
      </c>
      <c r="HR63" s="41">
        <f>SUM(HR50:HR62)</f>
        <v>0</v>
      </c>
      <c r="HS63" s="96"/>
      <c r="HT63" s="41">
        <f>SUM(HT50:HT62)</f>
        <v>0</v>
      </c>
      <c r="HU63" s="41">
        <f>SUM(HU50:HU62)</f>
        <v>0</v>
      </c>
      <c r="HV63" s="96"/>
      <c r="HW63" s="41">
        <f>SUM(HW50:HW62)</f>
        <v>0</v>
      </c>
      <c r="HX63" s="41">
        <f>SUM(HX50:HX62)</f>
        <v>0</v>
      </c>
      <c r="HY63" s="96"/>
      <c r="HZ63" s="41">
        <f>SUM(HZ50:HZ62)</f>
        <v>0</v>
      </c>
      <c r="IA63" s="41">
        <f>SUM(IA50:IA62)</f>
        <v>0</v>
      </c>
      <c r="IB63" s="96"/>
      <c r="IC63" s="41">
        <f>SUM(IC50:IC62)</f>
        <v>0</v>
      </c>
      <c r="ID63" s="41">
        <f>SUM(ID50:ID62)</f>
        <v>0</v>
      </c>
      <c r="IE63" s="96"/>
      <c r="IF63" s="41">
        <f>SUM(IF50:IF62)</f>
        <v>0</v>
      </c>
      <c r="IG63" s="41">
        <f>SUM(IG50:IG62)</f>
        <v>0</v>
      </c>
      <c r="IH63" s="96"/>
      <c r="II63" s="41">
        <f>SUM(II50:II62)</f>
        <v>0</v>
      </c>
      <c r="IJ63" s="41">
        <f>SUM(IJ50:IJ62)</f>
        <v>0</v>
      </c>
      <c r="IK63" s="96"/>
      <c r="IL63" s="41">
        <f>SUM(IL50:IL62)</f>
        <v>0</v>
      </c>
      <c r="IM63" s="41">
        <f>SUM(IM50:IM62)</f>
        <v>0</v>
      </c>
      <c r="IN63" s="96"/>
      <c r="IO63" s="41">
        <f>SUM(IO50:IO62)</f>
        <v>0</v>
      </c>
      <c r="IP63" s="41">
        <f>SUM(IP50:IP62)</f>
        <v>0</v>
      </c>
      <c r="IQ63" s="96"/>
      <c r="IR63" s="41">
        <f>SUM(IR50:IR62)</f>
        <v>0</v>
      </c>
      <c r="IS63" s="41">
        <f>SUM(IS50:IS62)</f>
        <v>0</v>
      </c>
      <c r="IT63" s="96"/>
      <c r="IU63" s="41">
        <f>SUM(IU50:IU62)</f>
        <v>0</v>
      </c>
    </row>
    <row r="64" spans="1:255" ht="15" customHeight="1" thickBot="1">
      <c r="A64" s="155"/>
      <c r="B64" s="143"/>
      <c r="C64" s="156"/>
      <c r="D64" s="155"/>
      <c r="E64" s="143" t="s">
        <v>5</v>
      </c>
      <c r="F64" s="156"/>
      <c r="G64" s="155"/>
      <c r="H64" s="143"/>
      <c r="I64" s="156"/>
      <c r="J64" s="155"/>
      <c r="K64" s="143"/>
      <c r="L64" s="156"/>
      <c r="M64" s="155"/>
      <c r="N64" s="143"/>
      <c r="O64" s="156"/>
      <c r="P64" s="155"/>
      <c r="Q64" s="143"/>
      <c r="R64" s="156"/>
      <c r="S64" s="155"/>
      <c r="T64" s="143"/>
      <c r="U64" s="156"/>
      <c r="V64" s="155"/>
      <c r="W64" s="143"/>
      <c r="X64" s="156"/>
      <c r="Y64" s="155"/>
      <c r="Z64" s="143"/>
      <c r="AA64" s="156"/>
      <c r="AB64" s="155"/>
      <c r="AC64" s="143"/>
      <c r="AD64" s="156"/>
      <c r="AE64" s="155"/>
      <c r="AF64" s="143"/>
      <c r="AG64" s="156"/>
      <c r="AH64" s="155"/>
      <c r="AI64" s="143"/>
      <c r="AJ64" s="156"/>
      <c r="AK64" s="155"/>
      <c r="AL64" s="143"/>
      <c r="AM64" s="156"/>
      <c r="AN64" s="155"/>
      <c r="AO64" s="143"/>
      <c r="AP64" s="156"/>
      <c r="AQ64" s="155"/>
      <c r="AR64" s="143"/>
      <c r="AS64" s="156"/>
      <c r="AT64" s="155"/>
      <c r="AU64" s="143"/>
      <c r="AV64" s="156"/>
      <c r="AW64" s="155"/>
      <c r="AX64" s="143"/>
      <c r="AY64" s="156"/>
      <c r="AZ64" s="155"/>
      <c r="BA64" s="143"/>
      <c r="BB64" s="156"/>
      <c r="BC64" s="155"/>
      <c r="BD64" s="143"/>
      <c r="BE64" s="156"/>
      <c r="BF64" s="155"/>
      <c r="BG64" s="143"/>
      <c r="BH64" s="156"/>
      <c r="BI64" s="155"/>
      <c r="BJ64" s="143"/>
      <c r="BK64" s="156"/>
      <c r="BL64" s="155"/>
      <c r="BM64" s="143"/>
      <c r="BN64" s="156"/>
      <c r="BO64" s="155"/>
      <c r="BP64" s="143"/>
      <c r="BQ64" s="156"/>
      <c r="BR64" s="155"/>
      <c r="BS64" s="143"/>
      <c r="BT64" s="156"/>
      <c r="BU64" s="155"/>
      <c r="BV64" s="143"/>
      <c r="BW64" s="156"/>
      <c r="BX64" s="155"/>
      <c r="BY64" s="143"/>
      <c r="BZ64" s="156"/>
      <c r="CA64" s="155"/>
      <c r="CB64" s="143"/>
      <c r="CC64" s="156"/>
      <c r="CD64" s="155"/>
      <c r="CE64" s="143"/>
      <c r="CF64" s="156"/>
      <c r="CG64" s="155"/>
      <c r="CH64" s="143"/>
      <c r="CI64" s="156"/>
      <c r="CJ64" s="155"/>
      <c r="CK64" s="143"/>
      <c r="CL64" s="156"/>
      <c r="CM64" s="155"/>
      <c r="CN64" s="143"/>
      <c r="CO64" s="156"/>
      <c r="CP64" s="155"/>
      <c r="CQ64" s="143"/>
      <c r="CR64" s="156"/>
      <c r="CS64" s="155"/>
      <c r="CT64" s="143"/>
      <c r="CU64" s="156"/>
      <c r="CV64" s="155"/>
      <c r="CW64" s="143"/>
      <c r="CX64" s="156"/>
      <c r="CY64" s="155"/>
      <c r="CZ64" s="143"/>
      <c r="DA64" s="156"/>
      <c r="DB64" s="155"/>
      <c r="DC64" s="143"/>
      <c r="DD64" s="156"/>
      <c r="DE64" s="155"/>
      <c r="DF64" s="143"/>
      <c r="DG64" s="156"/>
      <c r="DH64" s="155"/>
      <c r="DI64" s="143"/>
      <c r="DJ64" s="156"/>
      <c r="DK64" s="155"/>
      <c r="DL64" s="143"/>
      <c r="DM64" s="156"/>
      <c r="DN64" s="155"/>
      <c r="DO64" s="143"/>
      <c r="DP64" s="156"/>
      <c r="DQ64" s="155"/>
      <c r="DR64" s="143"/>
      <c r="DS64" s="156"/>
      <c r="DT64" s="155"/>
      <c r="DU64" s="143"/>
      <c r="DV64" s="156"/>
      <c r="DW64" s="155"/>
      <c r="DX64" s="143"/>
      <c r="DY64" s="156"/>
      <c r="DZ64" s="155"/>
      <c r="EA64" s="143"/>
      <c r="EB64" s="156"/>
      <c r="EC64" s="155"/>
      <c r="ED64" s="143"/>
      <c r="EE64" s="156"/>
      <c r="EF64" s="155"/>
      <c r="EG64" s="143"/>
      <c r="EH64" s="156"/>
      <c r="EI64" s="155"/>
      <c r="EJ64" s="143"/>
      <c r="EK64" s="156"/>
      <c r="EL64" s="155"/>
      <c r="EM64" s="143"/>
      <c r="EN64" s="156"/>
      <c r="EO64" s="155"/>
      <c r="EP64" s="143"/>
      <c r="EQ64" s="156"/>
      <c r="ER64" s="155"/>
      <c r="ES64" s="143"/>
      <c r="ET64" s="156"/>
      <c r="EU64" s="155"/>
      <c r="EV64" s="143"/>
      <c r="EW64" s="156"/>
      <c r="EX64" s="155"/>
      <c r="EY64" s="143"/>
      <c r="EZ64" s="156"/>
      <c r="FA64" s="155"/>
      <c r="FB64" s="143"/>
      <c r="FC64" s="156"/>
      <c r="FD64" s="155"/>
      <c r="FE64" s="143"/>
      <c r="FF64" s="156"/>
      <c r="FG64" s="155"/>
      <c r="FH64" s="143"/>
      <c r="FI64" s="156"/>
      <c r="FJ64" s="155"/>
      <c r="FK64" s="143"/>
      <c r="FL64" s="156"/>
      <c r="FM64" s="155"/>
      <c r="FN64" s="143"/>
      <c r="FO64" s="156"/>
      <c r="FP64" s="155"/>
      <c r="FQ64" s="143"/>
      <c r="FR64" s="156"/>
      <c r="FS64" s="155"/>
      <c r="FT64" s="143"/>
      <c r="FU64" s="156"/>
      <c r="FV64" s="155"/>
      <c r="FW64" s="143"/>
      <c r="FX64" s="156"/>
      <c r="FY64" s="155"/>
      <c r="FZ64" s="143"/>
      <c r="GA64" s="156"/>
      <c r="GB64" s="155"/>
      <c r="GC64" s="143"/>
      <c r="GD64" s="156"/>
      <c r="GE64" s="155"/>
      <c r="GF64" s="143"/>
      <c r="GG64" s="156"/>
      <c r="GH64" s="155"/>
      <c r="GI64" s="143"/>
      <c r="GJ64" s="156"/>
      <c r="GK64" s="155"/>
      <c r="GL64" s="143"/>
      <c r="GM64" s="156"/>
      <c r="GN64" s="155"/>
      <c r="GO64" s="143"/>
      <c r="GP64" s="156"/>
      <c r="GQ64" s="155"/>
      <c r="GR64" s="143"/>
      <c r="GS64" s="156"/>
      <c r="GT64" s="155"/>
      <c r="GU64" s="143"/>
      <c r="GV64" s="156"/>
      <c r="GW64" s="155"/>
      <c r="GX64" s="143"/>
      <c r="GY64" s="156"/>
      <c r="GZ64" s="155"/>
      <c r="HA64" s="143"/>
      <c r="HB64" s="156"/>
      <c r="HC64" s="155"/>
      <c r="HD64" s="143"/>
      <c r="HE64" s="156"/>
      <c r="HF64" s="155"/>
      <c r="HG64" s="143"/>
      <c r="HH64" s="156"/>
      <c r="HI64" s="155"/>
      <c r="HJ64" s="143"/>
      <c r="HK64" s="156"/>
      <c r="HL64" s="155"/>
      <c r="HM64" s="143"/>
      <c r="HN64" s="156"/>
      <c r="HO64" s="155"/>
      <c r="HP64" s="143"/>
      <c r="HQ64" s="156"/>
      <c r="HR64" s="155"/>
      <c r="HS64" s="143"/>
      <c r="HT64" s="156"/>
      <c r="HU64" s="155"/>
      <c r="HV64" s="143"/>
      <c r="HW64" s="156"/>
      <c r="HX64" s="155"/>
      <c r="HY64" s="143"/>
      <c r="HZ64" s="156"/>
      <c r="IA64" s="155"/>
      <c r="IB64" s="143"/>
      <c r="IC64" s="156"/>
      <c r="ID64" s="155"/>
      <c r="IE64" s="143"/>
      <c r="IF64" s="156"/>
      <c r="IG64" s="155"/>
      <c r="IH64" s="143"/>
      <c r="II64" s="156"/>
      <c r="IJ64" s="155"/>
      <c r="IK64" s="143"/>
      <c r="IL64" s="156"/>
      <c r="IM64" s="155"/>
      <c r="IN64" s="143"/>
      <c r="IO64" s="156"/>
      <c r="IP64" s="155"/>
      <c r="IQ64" s="143"/>
      <c r="IR64" s="156"/>
      <c r="IS64" s="142"/>
      <c r="IT64" s="143"/>
      <c r="IU64" s="144"/>
    </row>
    <row r="65" spans="1:255" ht="15" customHeight="1" thickBot="1">
      <c r="A65" s="221" t="s">
        <v>2</v>
      </c>
      <c r="B65" s="222"/>
      <c r="C65" s="43">
        <f>'Time Breakdown'!B5+A63-C63</f>
        <v>0</v>
      </c>
      <c r="D65" s="221" t="str">
        <f>A65</f>
        <v>POB</v>
      </c>
      <c r="E65" s="222"/>
      <c r="F65" s="43">
        <f>C65+D63-F63</f>
        <v>0</v>
      </c>
      <c r="G65" s="221" t="str">
        <f>A65</f>
        <v>POB</v>
      </c>
      <c r="H65" s="222"/>
      <c r="I65" s="43">
        <f>F65+G63-I63</f>
        <v>0</v>
      </c>
      <c r="J65" s="221" t="str">
        <f>A65</f>
        <v>POB</v>
      </c>
      <c r="K65" s="222"/>
      <c r="L65" s="43">
        <f>I65+J63-L63</f>
        <v>0</v>
      </c>
      <c r="M65" s="221" t="str">
        <f>D65</f>
        <v>POB</v>
      </c>
      <c r="N65" s="222"/>
      <c r="O65" s="43">
        <f>L65+M63-O63</f>
        <v>0</v>
      </c>
      <c r="P65" s="221" t="str">
        <f>G65</f>
        <v>POB</v>
      </c>
      <c r="Q65" s="222"/>
      <c r="R65" s="43">
        <f>O65+P63-R63</f>
        <v>0</v>
      </c>
      <c r="S65" s="221" t="str">
        <f>J65</f>
        <v>POB</v>
      </c>
      <c r="T65" s="222"/>
      <c r="U65" s="43">
        <f>R65+S63-U63</f>
        <v>0</v>
      </c>
      <c r="V65" s="221" t="str">
        <f>M65</f>
        <v>POB</v>
      </c>
      <c r="W65" s="222"/>
      <c r="X65" s="43">
        <f>U65+V63-X63</f>
        <v>0</v>
      </c>
      <c r="Y65" s="221" t="str">
        <f>P65</f>
        <v>POB</v>
      </c>
      <c r="Z65" s="222"/>
      <c r="AA65" s="43">
        <f>X65+Y63-AA63</f>
        <v>0</v>
      </c>
      <c r="AB65" s="221" t="str">
        <f>S65</f>
        <v>POB</v>
      </c>
      <c r="AC65" s="222"/>
      <c r="AD65" s="43">
        <f>AA65+AB63-AD63</f>
        <v>0</v>
      </c>
      <c r="AE65" s="221" t="str">
        <f>V65</f>
        <v>POB</v>
      </c>
      <c r="AF65" s="222"/>
      <c r="AG65" s="43">
        <f>AD65+AE63-AG63</f>
        <v>0</v>
      </c>
      <c r="AH65" s="221" t="str">
        <f>Y65</f>
        <v>POB</v>
      </c>
      <c r="AI65" s="222"/>
      <c r="AJ65" s="43">
        <f>AG65+AH63-AJ63</f>
        <v>0</v>
      </c>
      <c r="AK65" s="221" t="str">
        <f>AB65</f>
        <v>POB</v>
      </c>
      <c r="AL65" s="222"/>
      <c r="AM65" s="43">
        <f>AJ65+AK63-AM63</f>
        <v>0</v>
      </c>
      <c r="AN65" s="221" t="str">
        <f>AE65</f>
        <v>POB</v>
      </c>
      <c r="AO65" s="222"/>
      <c r="AP65" s="43">
        <f>AM65+AN63-AP63</f>
        <v>0</v>
      </c>
      <c r="AQ65" s="221" t="str">
        <f>AH65</f>
        <v>POB</v>
      </c>
      <c r="AR65" s="222"/>
      <c r="AS65" s="43">
        <f>AP65+AQ63-AS63</f>
        <v>0</v>
      </c>
      <c r="AT65" s="221" t="str">
        <f>AK65</f>
        <v>POB</v>
      </c>
      <c r="AU65" s="222"/>
      <c r="AV65" s="43">
        <f>AS65+AT63-AV63</f>
        <v>0</v>
      </c>
      <c r="AW65" s="221" t="str">
        <f>AN65</f>
        <v>POB</v>
      </c>
      <c r="AX65" s="222"/>
      <c r="AY65" s="43">
        <f>AV65+AW63-AY63</f>
        <v>0</v>
      </c>
      <c r="AZ65" s="221" t="str">
        <f>AQ65</f>
        <v>POB</v>
      </c>
      <c r="BA65" s="222"/>
      <c r="BB65" s="43">
        <f>AY65+AZ63-BB63</f>
        <v>0</v>
      </c>
      <c r="BC65" s="221" t="str">
        <f>AT65</f>
        <v>POB</v>
      </c>
      <c r="BD65" s="222"/>
      <c r="BE65" s="43">
        <f>BB65+BC63-BE63</f>
        <v>0</v>
      </c>
      <c r="BF65" s="221" t="str">
        <f>AW65</f>
        <v>POB</v>
      </c>
      <c r="BG65" s="222"/>
      <c r="BH65" s="43">
        <f>BE65+BF63-BH63</f>
        <v>0</v>
      </c>
      <c r="BI65" s="221" t="str">
        <f>AZ65</f>
        <v>POB</v>
      </c>
      <c r="BJ65" s="222"/>
      <c r="BK65" s="43">
        <f>BH65+BI63-BK63</f>
        <v>0</v>
      </c>
      <c r="BL65" s="221" t="str">
        <f>BC65</f>
        <v>POB</v>
      </c>
      <c r="BM65" s="222"/>
      <c r="BN65" s="43">
        <f>BK65+BL63-BN63</f>
        <v>0</v>
      </c>
      <c r="BO65" s="221" t="str">
        <f>BF65</f>
        <v>POB</v>
      </c>
      <c r="BP65" s="222"/>
      <c r="BQ65" s="43">
        <f>BN65+BO63-BQ63</f>
        <v>0</v>
      </c>
      <c r="BR65" s="221" t="str">
        <f>BI65</f>
        <v>POB</v>
      </c>
      <c r="BS65" s="222"/>
      <c r="BT65" s="43">
        <f>BQ65+BR63-BT63</f>
        <v>0</v>
      </c>
      <c r="BU65" s="221" t="str">
        <f>BL65</f>
        <v>POB</v>
      </c>
      <c r="BV65" s="222"/>
      <c r="BW65" s="43">
        <f>BT65+BU63-BW63</f>
        <v>0</v>
      </c>
      <c r="BX65" s="221" t="str">
        <f>BO65</f>
        <v>POB</v>
      </c>
      <c r="BY65" s="222"/>
      <c r="BZ65" s="43">
        <f>BW65+BX63-BZ63</f>
        <v>0</v>
      </c>
      <c r="CA65" s="221" t="str">
        <f>BR65</f>
        <v>POB</v>
      </c>
      <c r="CB65" s="222"/>
      <c r="CC65" s="43">
        <f>BZ65+CA63-CC63</f>
        <v>0</v>
      </c>
      <c r="CD65" s="221" t="str">
        <f>BU65</f>
        <v>POB</v>
      </c>
      <c r="CE65" s="222"/>
      <c r="CF65" s="43">
        <f>CC65+CD63-CF63</f>
        <v>0</v>
      </c>
      <c r="CG65" s="221" t="str">
        <f>BX65</f>
        <v>POB</v>
      </c>
      <c r="CH65" s="222"/>
      <c r="CI65" s="43">
        <f>CF65+CG63-CI63</f>
        <v>0</v>
      </c>
      <c r="CJ65" s="221" t="str">
        <f>CA65</f>
        <v>POB</v>
      </c>
      <c r="CK65" s="222"/>
      <c r="CL65" s="43">
        <f>CI65+CJ63-CL63</f>
        <v>0</v>
      </c>
      <c r="CM65" s="221" t="str">
        <f>CD65</f>
        <v>POB</v>
      </c>
      <c r="CN65" s="222"/>
      <c r="CO65" s="43">
        <f>CL65+CM63-CO63</f>
        <v>0</v>
      </c>
      <c r="CP65" s="221" t="str">
        <f>CG65</f>
        <v>POB</v>
      </c>
      <c r="CQ65" s="222"/>
      <c r="CR65" s="43">
        <f>CO65+CP63-CR63</f>
        <v>0</v>
      </c>
      <c r="CS65" s="221" t="str">
        <f>CJ65</f>
        <v>POB</v>
      </c>
      <c r="CT65" s="222"/>
      <c r="CU65" s="43">
        <f>CR65+CS63-CU63</f>
        <v>0</v>
      </c>
      <c r="CV65" s="221" t="str">
        <f>CM65</f>
        <v>POB</v>
      </c>
      <c r="CW65" s="222"/>
      <c r="CX65" s="43">
        <f>CU65+CV63-CX63</f>
        <v>0</v>
      </c>
      <c r="CY65" s="221" t="str">
        <f>CP65</f>
        <v>POB</v>
      </c>
      <c r="CZ65" s="222"/>
      <c r="DA65" s="43">
        <f>CX65+CY63-DA63</f>
        <v>0</v>
      </c>
      <c r="DB65" s="221" t="str">
        <f>CS65</f>
        <v>POB</v>
      </c>
      <c r="DC65" s="222"/>
      <c r="DD65" s="43">
        <f>DA65+DB63-DD63</f>
        <v>0</v>
      </c>
      <c r="DE65" s="221" t="str">
        <f>CV65</f>
        <v>POB</v>
      </c>
      <c r="DF65" s="222"/>
      <c r="DG65" s="43">
        <f>DD65+DE63-DG63</f>
        <v>0</v>
      </c>
      <c r="DH65" s="221" t="str">
        <f>CY65</f>
        <v>POB</v>
      </c>
      <c r="DI65" s="222"/>
      <c r="DJ65" s="43">
        <f>DG65+DH63-DJ63</f>
        <v>0</v>
      </c>
      <c r="DK65" s="221" t="str">
        <f>DB65</f>
        <v>POB</v>
      </c>
      <c r="DL65" s="222"/>
      <c r="DM65" s="43">
        <f>DJ65+DK63-DM63</f>
        <v>0</v>
      </c>
      <c r="DN65" s="221" t="str">
        <f>DE65</f>
        <v>POB</v>
      </c>
      <c r="DO65" s="222"/>
      <c r="DP65" s="43">
        <f>DM65+DN63-DP63</f>
        <v>0</v>
      </c>
      <c r="DQ65" s="221" t="str">
        <f>DH65</f>
        <v>POB</v>
      </c>
      <c r="DR65" s="222"/>
      <c r="DS65" s="43">
        <f>DP65+DQ63-DS63</f>
        <v>0</v>
      </c>
      <c r="DT65" s="221" t="str">
        <f>DK65</f>
        <v>POB</v>
      </c>
      <c r="DU65" s="222"/>
      <c r="DV65" s="43">
        <f>DS65+DT63-DV63</f>
        <v>0</v>
      </c>
      <c r="DW65" s="221" t="str">
        <f>DN65</f>
        <v>POB</v>
      </c>
      <c r="DX65" s="222"/>
      <c r="DY65" s="43">
        <f>DV65+DW63-DY63</f>
        <v>0</v>
      </c>
      <c r="DZ65" s="221" t="str">
        <f>DQ65</f>
        <v>POB</v>
      </c>
      <c r="EA65" s="222"/>
      <c r="EB65" s="43">
        <f>DY65+DZ63-EB63</f>
        <v>0</v>
      </c>
      <c r="EC65" s="221" t="str">
        <f>DT65</f>
        <v>POB</v>
      </c>
      <c r="ED65" s="222"/>
      <c r="EE65" s="43">
        <f>EB65+EC63-EE63</f>
        <v>0</v>
      </c>
      <c r="EF65" s="221" t="str">
        <f>DW65</f>
        <v>POB</v>
      </c>
      <c r="EG65" s="222"/>
      <c r="EH65" s="43">
        <f>EE65+EF63-EH63</f>
        <v>0</v>
      </c>
      <c r="EI65" s="221" t="str">
        <f>DZ65</f>
        <v>POB</v>
      </c>
      <c r="EJ65" s="222"/>
      <c r="EK65" s="43">
        <f>EH65+EI63-EK63</f>
        <v>0</v>
      </c>
      <c r="EL65" s="221" t="str">
        <f>EC65</f>
        <v>POB</v>
      </c>
      <c r="EM65" s="222"/>
      <c r="EN65" s="43">
        <f>EK65+EL63-EN63</f>
        <v>0</v>
      </c>
      <c r="EO65" s="221" t="str">
        <f>EF65</f>
        <v>POB</v>
      </c>
      <c r="EP65" s="222"/>
      <c r="EQ65" s="43">
        <f>EN65+EO63-EQ63</f>
        <v>0</v>
      </c>
      <c r="ER65" s="221" t="str">
        <f>EI65</f>
        <v>POB</v>
      </c>
      <c r="ES65" s="222"/>
      <c r="ET65" s="43">
        <f>EQ65+ER63-ET63</f>
        <v>0</v>
      </c>
      <c r="EU65" s="221" t="str">
        <f>EL65</f>
        <v>POB</v>
      </c>
      <c r="EV65" s="222"/>
      <c r="EW65" s="43">
        <f>ET65+EU63-EW63</f>
        <v>0</v>
      </c>
      <c r="EX65" s="221" t="str">
        <f>EO65</f>
        <v>POB</v>
      </c>
      <c r="EY65" s="222"/>
      <c r="EZ65" s="43">
        <f>EW65+EX63-EZ63</f>
        <v>0</v>
      </c>
      <c r="FA65" s="221" t="str">
        <f>ER65</f>
        <v>POB</v>
      </c>
      <c r="FB65" s="222"/>
      <c r="FC65" s="43">
        <f>EZ65+FA63-FC63</f>
        <v>0</v>
      </c>
      <c r="FD65" s="221" t="str">
        <f>EU65</f>
        <v>POB</v>
      </c>
      <c r="FE65" s="222"/>
      <c r="FF65" s="43">
        <f>FC65+FD63-FF63</f>
        <v>0</v>
      </c>
      <c r="FG65" s="221" t="str">
        <f>EX65</f>
        <v>POB</v>
      </c>
      <c r="FH65" s="222"/>
      <c r="FI65" s="43">
        <f>FF65+FG63-FI63</f>
        <v>0</v>
      </c>
      <c r="FJ65" s="221" t="str">
        <f>FA65</f>
        <v>POB</v>
      </c>
      <c r="FK65" s="222"/>
      <c r="FL65" s="43">
        <f>FI65+FJ63-FL63</f>
        <v>0</v>
      </c>
      <c r="FM65" s="221" t="str">
        <f>FD65</f>
        <v>POB</v>
      </c>
      <c r="FN65" s="222"/>
      <c r="FO65" s="43">
        <f>FL65+FM63-FO63</f>
        <v>0</v>
      </c>
      <c r="FP65" s="221" t="str">
        <f>FG65</f>
        <v>POB</v>
      </c>
      <c r="FQ65" s="222"/>
      <c r="FR65" s="43">
        <f>FO65+FP63-FR63</f>
        <v>0</v>
      </c>
      <c r="FS65" s="221" t="str">
        <f>FJ65</f>
        <v>POB</v>
      </c>
      <c r="FT65" s="222"/>
      <c r="FU65" s="43">
        <f>FR65+FS63-FU63</f>
        <v>0</v>
      </c>
      <c r="FV65" s="221" t="str">
        <f>FM65</f>
        <v>POB</v>
      </c>
      <c r="FW65" s="222"/>
      <c r="FX65" s="43">
        <f>FU65+FV63-FX63</f>
        <v>0</v>
      </c>
      <c r="FY65" s="221" t="str">
        <f>FP65</f>
        <v>POB</v>
      </c>
      <c r="FZ65" s="222"/>
      <c r="GA65" s="43">
        <f>FX65+FY63-GA63</f>
        <v>0</v>
      </c>
      <c r="GB65" s="221" t="str">
        <f>FS65</f>
        <v>POB</v>
      </c>
      <c r="GC65" s="222"/>
      <c r="GD65" s="43">
        <f>GA65+GB63-GD63</f>
        <v>0</v>
      </c>
      <c r="GE65" s="221" t="str">
        <f>FV65</f>
        <v>POB</v>
      </c>
      <c r="GF65" s="222"/>
      <c r="GG65" s="43">
        <f>GD65+GE63-GG63</f>
        <v>0</v>
      </c>
      <c r="GH65" s="221" t="str">
        <f>FY65</f>
        <v>POB</v>
      </c>
      <c r="GI65" s="222"/>
      <c r="GJ65" s="43">
        <f>GG65+GH63-GJ63</f>
        <v>0</v>
      </c>
      <c r="GK65" s="221" t="str">
        <f>GB65</f>
        <v>POB</v>
      </c>
      <c r="GL65" s="222"/>
      <c r="GM65" s="43">
        <f>GJ65+GK63-GM63</f>
        <v>0</v>
      </c>
      <c r="GN65" s="221" t="str">
        <f>GE65</f>
        <v>POB</v>
      </c>
      <c r="GO65" s="222"/>
      <c r="GP65" s="43">
        <f>GM65+GN63-GP63</f>
        <v>0</v>
      </c>
      <c r="GQ65" s="221" t="str">
        <f>GH65</f>
        <v>POB</v>
      </c>
      <c r="GR65" s="222"/>
      <c r="GS65" s="43">
        <f>GP65+GQ63-GS63</f>
        <v>0</v>
      </c>
      <c r="GT65" s="221" t="str">
        <f>GK65</f>
        <v>POB</v>
      </c>
      <c r="GU65" s="222"/>
      <c r="GV65" s="43">
        <f>GS65+GT63-GV63</f>
        <v>0</v>
      </c>
      <c r="GW65" s="221" t="str">
        <f>GN65</f>
        <v>POB</v>
      </c>
      <c r="GX65" s="222"/>
      <c r="GY65" s="43">
        <f>GV65+GW63-GY63</f>
        <v>0</v>
      </c>
      <c r="GZ65" s="221" t="str">
        <f>GQ65</f>
        <v>POB</v>
      </c>
      <c r="HA65" s="222"/>
      <c r="HB65" s="43">
        <f>GY65+GZ63-HB63</f>
        <v>0</v>
      </c>
      <c r="HC65" s="221" t="str">
        <f>GT65</f>
        <v>POB</v>
      </c>
      <c r="HD65" s="222"/>
      <c r="HE65" s="43">
        <f>HB65+HC63-HE63</f>
        <v>0</v>
      </c>
      <c r="HF65" s="221" t="str">
        <f>GW65</f>
        <v>POB</v>
      </c>
      <c r="HG65" s="222"/>
      <c r="HH65" s="43">
        <f>HE65+HF63-HH63</f>
        <v>0</v>
      </c>
      <c r="HI65" s="221" t="str">
        <f>GZ65</f>
        <v>POB</v>
      </c>
      <c r="HJ65" s="222"/>
      <c r="HK65" s="43">
        <f>HH65+HI63-HK63</f>
        <v>0</v>
      </c>
      <c r="HL65" s="221" t="str">
        <f>HC65</f>
        <v>POB</v>
      </c>
      <c r="HM65" s="222"/>
      <c r="HN65" s="43">
        <f>HK65+HL63-HN63</f>
        <v>0</v>
      </c>
      <c r="HO65" s="221" t="str">
        <f>HF65</f>
        <v>POB</v>
      </c>
      <c r="HP65" s="222"/>
      <c r="HQ65" s="43">
        <f>HN65+HO63-HQ63</f>
        <v>0</v>
      </c>
      <c r="HR65" s="221" t="str">
        <f>HI65</f>
        <v>POB</v>
      </c>
      <c r="HS65" s="222"/>
      <c r="HT65" s="43">
        <f>HQ65+HR63-HT63</f>
        <v>0</v>
      </c>
      <c r="HU65" s="221" t="str">
        <f>HL65</f>
        <v>POB</v>
      </c>
      <c r="HV65" s="222"/>
      <c r="HW65" s="43">
        <f>HT65+HU63-HW63</f>
        <v>0</v>
      </c>
      <c r="HX65" s="221" t="str">
        <f>HO65</f>
        <v>POB</v>
      </c>
      <c r="HY65" s="222"/>
      <c r="HZ65" s="43">
        <f>HW65+HX63-HZ63</f>
        <v>0</v>
      </c>
      <c r="IA65" s="221" t="str">
        <f>HR65</f>
        <v>POB</v>
      </c>
      <c r="IB65" s="222"/>
      <c r="IC65" s="43">
        <f>HZ65+IA63-IC63</f>
        <v>0</v>
      </c>
      <c r="ID65" s="221" t="str">
        <f>HU65</f>
        <v>POB</v>
      </c>
      <c r="IE65" s="222"/>
      <c r="IF65" s="43">
        <f>IC65+ID63-IF63</f>
        <v>0</v>
      </c>
      <c r="IG65" s="221" t="str">
        <f>HX65</f>
        <v>POB</v>
      </c>
      <c r="IH65" s="222"/>
      <c r="II65" s="43">
        <f>IF65+IG63-II63</f>
        <v>0</v>
      </c>
      <c r="IJ65" s="221" t="str">
        <f>IA65</f>
        <v>POB</v>
      </c>
      <c r="IK65" s="222"/>
      <c r="IL65" s="43">
        <f>II65+IJ63-IL63</f>
        <v>0</v>
      </c>
      <c r="IM65" s="221" t="str">
        <f>ID65</f>
        <v>POB</v>
      </c>
      <c r="IN65" s="222"/>
      <c r="IO65" s="43">
        <f>IL65+IM63-IO63</f>
        <v>0</v>
      </c>
      <c r="IP65" s="221" t="str">
        <f>IG65</f>
        <v>POB</v>
      </c>
      <c r="IQ65" s="222"/>
      <c r="IR65" s="43">
        <f>IO65+IP63-IR63</f>
        <v>0</v>
      </c>
      <c r="IS65" s="221" t="str">
        <f>IJ65</f>
        <v>POB</v>
      </c>
      <c r="IT65" s="222"/>
      <c r="IU65" s="43">
        <f>IR65+IS63-IU63</f>
        <v>0</v>
      </c>
    </row>
    <row r="66" spans="1:255" ht="15" customHeight="1" thickBot="1">
      <c r="A66" s="157" t="s">
        <v>3</v>
      </c>
      <c r="B66" s="158"/>
      <c r="C66" s="159"/>
      <c r="D66" s="225" t="s">
        <v>3</v>
      </c>
      <c r="E66" s="226"/>
      <c r="F66" s="45"/>
      <c r="G66" s="225" t="s">
        <v>3</v>
      </c>
      <c r="H66" s="226"/>
      <c r="I66" s="45"/>
      <c r="J66" s="225" t="s">
        <v>3</v>
      </c>
      <c r="K66" s="226"/>
      <c r="L66" s="45"/>
      <c r="M66" s="225" t="s">
        <v>3</v>
      </c>
      <c r="N66" s="226"/>
      <c r="O66" s="45"/>
      <c r="P66" s="225" t="s">
        <v>3</v>
      </c>
      <c r="Q66" s="226"/>
      <c r="R66" s="45"/>
      <c r="S66" s="225" t="s">
        <v>3</v>
      </c>
      <c r="T66" s="226"/>
      <c r="U66" s="45"/>
      <c r="V66" s="225" t="s">
        <v>3</v>
      </c>
      <c r="W66" s="226"/>
      <c r="X66" s="45"/>
      <c r="Y66" s="225" t="s">
        <v>3</v>
      </c>
      <c r="Z66" s="226"/>
      <c r="AA66" s="45"/>
      <c r="AB66" s="225" t="s">
        <v>3</v>
      </c>
      <c r="AC66" s="226"/>
      <c r="AD66" s="45"/>
      <c r="AE66" s="225" t="s">
        <v>3</v>
      </c>
      <c r="AF66" s="226"/>
      <c r="AG66" s="45"/>
      <c r="AH66" s="225" t="s">
        <v>3</v>
      </c>
      <c r="AI66" s="226"/>
      <c r="AJ66" s="45"/>
      <c r="AK66" s="33" t="s">
        <v>3</v>
      </c>
      <c r="AL66" s="44"/>
      <c r="AM66" s="45"/>
      <c r="AN66" s="33" t="s">
        <v>3</v>
      </c>
      <c r="AO66" s="44"/>
      <c r="AP66" s="45"/>
      <c r="AQ66" s="33" t="s">
        <v>3</v>
      </c>
      <c r="AR66" s="44"/>
      <c r="AS66" s="45"/>
      <c r="AT66" s="33" t="s">
        <v>3</v>
      </c>
      <c r="AU66" s="44"/>
      <c r="AV66" s="45"/>
      <c r="AW66" s="33" t="s">
        <v>3</v>
      </c>
      <c r="AX66" s="44"/>
      <c r="AY66" s="45"/>
      <c r="AZ66" s="33" t="s">
        <v>3</v>
      </c>
      <c r="BA66" s="44"/>
      <c r="BB66" s="45"/>
      <c r="BC66" s="33" t="s">
        <v>3</v>
      </c>
      <c r="BD66" s="44"/>
      <c r="BE66" s="45"/>
      <c r="BF66" s="33" t="s">
        <v>3</v>
      </c>
      <c r="BG66" s="44"/>
      <c r="BH66" s="45"/>
      <c r="BI66" s="33" t="s">
        <v>3</v>
      </c>
      <c r="BJ66" s="44"/>
      <c r="BK66" s="45"/>
      <c r="BL66" s="33" t="s">
        <v>3</v>
      </c>
      <c r="BM66" s="44"/>
      <c r="BN66" s="45"/>
      <c r="BO66" s="33" t="s">
        <v>3</v>
      </c>
      <c r="BP66" s="44"/>
      <c r="BQ66" s="45"/>
      <c r="BR66" s="33" t="s">
        <v>3</v>
      </c>
      <c r="BS66" s="44"/>
      <c r="BT66" s="45"/>
      <c r="BU66" s="33" t="s">
        <v>3</v>
      </c>
      <c r="BV66" s="44"/>
      <c r="BW66" s="45"/>
      <c r="BX66" s="33" t="s">
        <v>3</v>
      </c>
      <c r="BY66" s="44"/>
      <c r="BZ66" s="45"/>
      <c r="CA66" s="33" t="s">
        <v>3</v>
      </c>
      <c r="CB66" s="44"/>
      <c r="CC66" s="45"/>
      <c r="CD66" s="33" t="s">
        <v>3</v>
      </c>
      <c r="CE66" s="44"/>
      <c r="CF66" s="45"/>
      <c r="CG66" s="33" t="s">
        <v>3</v>
      </c>
      <c r="CH66" s="44"/>
      <c r="CI66" s="45"/>
      <c r="CJ66" s="33" t="s">
        <v>3</v>
      </c>
      <c r="CK66" s="44"/>
      <c r="CL66" s="45"/>
      <c r="CM66" s="33" t="s">
        <v>3</v>
      </c>
      <c r="CN66" s="44"/>
      <c r="CO66" s="45"/>
      <c r="CP66" s="33" t="s">
        <v>3</v>
      </c>
      <c r="CQ66" s="44"/>
      <c r="CR66" s="45"/>
      <c r="CS66" s="33" t="s">
        <v>3</v>
      </c>
      <c r="CT66" s="44"/>
      <c r="CU66" s="45"/>
      <c r="CV66" s="33" t="s">
        <v>3</v>
      </c>
      <c r="CW66" s="44"/>
      <c r="CX66" s="45"/>
      <c r="CY66" s="33" t="s">
        <v>3</v>
      </c>
      <c r="CZ66" s="44"/>
      <c r="DA66" s="45"/>
      <c r="DB66" s="33" t="s">
        <v>3</v>
      </c>
      <c r="DC66" s="44"/>
      <c r="DD66" s="45"/>
      <c r="DE66" s="33" t="s">
        <v>3</v>
      </c>
      <c r="DF66" s="44"/>
      <c r="DG66" s="45"/>
      <c r="DH66" s="33" t="s">
        <v>3</v>
      </c>
      <c r="DI66" s="44"/>
      <c r="DJ66" s="45"/>
      <c r="DK66" s="33" t="s">
        <v>3</v>
      </c>
      <c r="DL66" s="44"/>
      <c r="DM66" s="45"/>
      <c r="DN66" s="33" t="s">
        <v>3</v>
      </c>
      <c r="DO66" s="44"/>
      <c r="DP66" s="45"/>
      <c r="DQ66" s="33" t="s">
        <v>3</v>
      </c>
      <c r="DR66" s="44"/>
      <c r="DS66" s="45"/>
      <c r="DT66" s="33" t="s">
        <v>3</v>
      </c>
      <c r="DU66" s="44"/>
      <c r="DV66" s="45"/>
      <c r="DW66" s="33" t="s">
        <v>3</v>
      </c>
      <c r="DX66" s="44"/>
      <c r="DY66" s="45"/>
      <c r="DZ66" s="33" t="s">
        <v>3</v>
      </c>
      <c r="EA66" s="44"/>
      <c r="EB66" s="45"/>
      <c r="EC66" s="33" t="s">
        <v>3</v>
      </c>
      <c r="ED66" s="44"/>
      <c r="EE66" s="45"/>
      <c r="EF66" s="33" t="s">
        <v>3</v>
      </c>
      <c r="EG66" s="44"/>
      <c r="EH66" s="45"/>
      <c r="EI66" s="33" t="s">
        <v>3</v>
      </c>
      <c r="EJ66" s="44"/>
      <c r="EK66" s="45"/>
      <c r="EL66" s="33" t="s">
        <v>3</v>
      </c>
      <c r="EM66" s="44"/>
      <c r="EN66" s="45"/>
      <c r="EO66" s="33" t="s">
        <v>3</v>
      </c>
      <c r="EP66" s="44"/>
      <c r="EQ66" s="45"/>
      <c r="ER66" s="33" t="s">
        <v>3</v>
      </c>
      <c r="ES66" s="44"/>
      <c r="ET66" s="45"/>
      <c r="EU66" s="33" t="s">
        <v>3</v>
      </c>
      <c r="EV66" s="44"/>
      <c r="EW66" s="45"/>
      <c r="EX66" s="33" t="s">
        <v>3</v>
      </c>
      <c r="EY66" s="44"/>
      <c r="EZ66" s="45"/>
      <c r="FA66" s="33" t="s">
        <v>3</v>
      </c>
      <c r="FB66" s="44"/>
      <c r="FC66" s="45"/>
      <c r="FD66" s="33" t="s">
        <v>3</v>
      </c>
      <c r="FE66" s="44"/>
      <c r="FF66" s="45"/>
      <c r="FG66" s="33" t="s">
        <v>3</v>
      </c>
      <c r="FH66" s="44"/>
      <c r="FI66" s="45"/>
      <c r="FJ66" s="33" t="s">
        <v>3</v>
      </c>
      <c r="FK66" s="44"/>
      <c r="FL66" s="45"/>
      <c r="FM66" s="33" t="s">
        <v>3</v>
      </c>
      <c r="FN66" s="44"/>
      <c r="FO66" s="45"/>
      <c r="FP66" s="33" t="s">
        <v>3</v>
      </c>
      <c r="FQ66" s="44"/>
      <c r="FR66" s="45"/>
      <c r="FS66" s="33" t="s">
        <v>3</v>
      </c>
      <c r="FT66" s="44"/>
      <c r="FU66" s="45"/>
      <c r="FV66" s="33" t="s">
        <v>3</v>
      </c>
      <c r="FW66" s="44"/>
      <c r="FX66" s="45"/>
      <c r="FY66" s="33" t="s">
        <v>3</v>
      </c>
      <c r="FZ66" s="44"/>
      <c r="GA66" s="45"/>
      <c r="GB66" s="33" t="s">
        <v>3</v>
      </c>
      <c r="GC66" s="44"/>
      <c r="GD66" s="45"/>
      <c r="GE66" s="33" t="s">
        <v>3</v>
      </c>
      <c r="GF66" s="44"/>
      <c r="GG66" s="45"/>
      <c r="GH66" s="33" t="s">
        <v>3</v>
      </c>
      <c r="GI66" s="44"/>
      <c r="GJ66" s="45"/>
      <c r="GK66" s="33" t="s">
        <v>3</v>
      </c>
      <c r="GL66" s="44"/>
      <c r="GM66" s="45"/>
      <c r="GN66" s="33" t="s">
        <v>3</v>
      </c>
      <c r="GO66" s="44"/>
      <c r="GP66" s="45"/>
      <c r="GQ66" s="33" t="s">
        <v>3</v>
      </c>
      <c r="GR66" s="44"/>
      <c r="GS66" s="45"/>
      <c r="GT66" s="33" t="s">
        <v>3</v>
      </c>
      <c r="GU66" s="44"/>
      <c r="GV66" s="45"/>
      <c r="GW66" s="33" t="s">
        <v>3</v>
      </c>
      <c r="GX66" s="44"/>
      <c r="GY66" s="45"/>
      <c r="GZ66" s="33" t="s">
        <v>3</v>
      </c>
      <c r="HA66" s="44"/>
      <c r="HB66" s="45"/>
      <c r="HC66" s="33" t="s">
        <v>3</v>
      </c>
      <c r="HD66" s="44"/>
      <c r="HE66" s="45"/>
      <c r="HF66" s="33" t="s">
        <v>3</v>
      </c>
      <c r="HG66" s="44"/>
      <c r="HH66" s="45"/>
      <c r="HI66" s="33" t="s">
        <v>3</v>
      </c>
      <c r="HJ66" s="44"/>
      <c r="HK66" s="45"/>
      <c r="HL66" s="33" t="s">
        <v>3</v>
      </c>
      <c r="HM66" s="44"/>
      <c r="HN66" s="45"/>
      <c r="HO66" s="33" t="s">
        <v>3</v>
      </c>
      <c r="HP66" s="44"/>
      <c r="HQ66" s="45"/>
      <c r="HR66" s="33" t="s">
        <v>3</v>
      </c>
      <c r="HS66" s="44"/>
      <c r="HT66" s="45"/>
      <c r="HU66" s="33" t="s">
        <v>3</v>
      </c>
      <c r="HV66" s="44"/>
      <c r="HW66" s="45"/>
      <c r="HX66" s="33" t="s">
        <v>3</v>
      </c>
      <c r="HY66" s="44"/>
      <c r="HZ66" s="45"/>
      <c r="IA66" s="33" t="s">
        <v>3</v>
      </c>
      <c r="IB66" s="44"/>
      <c r="IC66" s="45"/>
      <c r="ID66" s="33" t="s">
        <v>3</v>
      </c>
      <c r="IE66" s="44"/>
      <c r="IF66" s="45"/>
      <c r="IG66" s="33" t="s">
        <v>3</v>
      </c>
      <c r="IH66" s="44"/>
      <c r="II66" s="45"/>
      <c r="IJ66" s="33" t="s">
        <v>3</v>
      </c>
      <c r="IK66" s="44"/>
      <c r="IL66" s="45"/>
      <c r="IM66" s="33" t="s">
        <v>3</v>
      </c>
      <c r="IN66" s="44"/>
      <c r="IO66" s="45"/>
      <c r="IP66" s="33" t="s">
        <v>3</v>
      </c>
      <c r="IQ66" s="44"/>
      <c r="IR66" s="45"/>
      <c r="IS66" s="33" t="s">
        <v>3</v>
      </c>
      <c r="IT66" s="44"/>
      <c r="IU66" s="45"/>
    </row>
    <row r="67" spans="1:255" s="139" customFormat="1" ht="15" customHeight="1">
      <c r="A67" s="429"/>
      <c r="B67" s="430"/>
      <c r="C67" s="431"/>
      <c r="D67" s="429"/>
      <c r="E67" s="430"/>
      <c r="F67" s="431"/>
      <c r="G67" s="429"/>
      <c r="H67" s="430" t="s">
        <v>96</v>
      </c>
      <c r="I67" s="431"/>
      <c r="J67" s="429"/>
      <c r="K67" s="430"/>
      <c r="L67" s="431"/>
      <c r="M67" s="429"/>
      <c r="N67" s="430"/>
      <c r="O67" s="431"/>
      <c r="P67" s="429"/>
      <c r="Q67" s="430"/>
      <c r="R67" s="431"/>
      <c r="S67" s="429"/>
      <c r="T67" s="430"/>
      <c r="U67" s="431"/>
      <c r="V67" s="429" t="s">
        <v>100</v>
      </c>
      <c r="W67" s="430"/>
      <c r="X67" s="431"/>
      <c r="Y67" s="429" t="s">
        <v>102</v>
      </c>
      <c r="Z67" s="430"/>
      <c r="AA67" s="431"/>
      <c r="AB67" s="429"/>
      <c r="AC67" s="430"/>
      <c r="AD67" s="431"/>
      <c r="AE67" s="429"/>
      <c r="AF67" s="430"/>
      <c r="AG67" s="431"/>
      <c r="AH67" s="429"/>
      <c r="AI67" s="430"/>
      <c r="AJ67" s="431"/>
      <c r="AK67" s="429"/>
      <c r="AL67" s="430"/>
      <c r="AM67" s="431"/>
      <c r="AN67" s="435"/>
      <c r="AO67" s="436"/>
      <c r="AP67" s="437"/>
      <c r="AQ67" s="435"/>
      <c r="AR67" s="436"/>
      <c r="AS67" s="437"/>
      <c r="AT67" s="435"/>
      <c r="AU67" s="436"/>
      <c r="AV67" s="437"/>
      <c r="AW67" s="435"/>
      <c r="AX67" s="436"/>
      <c r="AY67" s="437"/>
      <c r="AZ67" s="429"/>
      <c r="BA67" s="430"/>
      <c r="BB67" s="431"/>
      <c r="BC67" s="429"/>
      <c r="BD67" s="430"/>
      <c r="BE67" s="431"/>
      <c r="BF67" s="429"/>
      <c r="BG67" s="430"/>
      <c r="BH67" s="431"/>
      <c r="BI67" s="429"/>
      <c r="BJ67" s="430"/>
      <c r="BK67" s="431"/>
      <c r="BL67" s="429"/>
      <c r="BM67" s="430"/>
      <c r="BN67" s="431"/>
      <c r="BO67" s="429"/>
      <c r="BP67" s="430"/>
      <c r="BQ67" s="431"/>
      <c r="BR67" s="429"/>
      <c r="BS67" s="430"/>
      <c r="BT67" s="431"/>
      <c r="BU67" s="429"/>
      <c r="BV67" s="430"/>
      <c r="BW67" s="431"/>
      <c r="BX67" s="429"/>
      <c r="BY67" s="430"/>
      <c r="BZ67" s="431"/>
      <c r="CA67" s="429"/>
      <c r="CB67" s="430"/>
      <c r="CC67" s="431"/>
      <c r="CD67" s="429"/>
      <c r="CE67" s="430"/>
      <c r="CF67" s="431"/>
      <c r="CG67" s="429"/>
      <c r="CH67" s="430"/>
      <c r="CI67" s="431"/>
      <c r="CJ67" s="429"/>
      <c r="CK67" s="430"/>
      <c r="CL67" s="431"/>
      <c r="CM67" s="429"/>
      <c r="CN67" s="430"/>
      <c r="CO67" s="431"/>
      <c r="CP67" s="429"/>
      <c r="CQ67" s="430"/>
      <c r="CR67" s="431"/>
      <c r="CS67" s="441"/>
      <c r="CT67" s="430"/>
      <c r="CU67" s="431"/>
      <c r="CV67" s="429"/>
      <c r="CW67" s="430"/>
      <c r="CX67" s="431"/>
      <c r="CY67" s="429"/>
      <c r="CZ67" s="430"/>
      <c r="DA67" s="431"/>
      <c r="DB67" s="429"/>
      <c r="DC67" s="430"/>
      <c r="DD67" s="431"/>
      <c r="DE67" s="429"/>
      <c r="DF67" s="430"/>
      <c r="DG67" s="431"/>
      <c r="DH67" s="429"/>
      <c r="DI67" s="430"/>
      <c r="DJ67" s="431"/>
      <c r="DK67" s="429"/>
      <c r="DL67" s="430"/>
      <c r="DM67" s="431"/>
      <c r="DN67" s="429"/>
      <c r="DO67" s="430"/>
      <c r="DP67" s="431"/>
      <c r="DQ67" s="429"/>
      <c r="DR67" s="430"/>
      <c r="DS67" s="431"/>
      <c r="DT67" s="429"/>
      <c r="DU67" s="430"/>
      <c r="DV67" s="431"/>
      <c r="DW67" s="429"/>
      <c r="DX67" s="430"/>
      <c r="DY67" s="431"/>
      <c r="DZ67" s="147"/>
      <c r="EA67" s="146"/>
      <c r="EB67" s="149"/>
      <c r="EC67" s="147"/>
      <c r="ED67" s="146"/>
      <c r="EE67" s="149"/>
      <c r="EF67" s="147"/>
      <c r="EG67" s="146"/>
      <c r="EH67" s="149"/>
      <c r="EI67" s="147"/>
      <c r="EJ67" s="146"/>
      <c r="EK67" s="149"/>
      <c r="EL67" s="147" t="s">
        <v>13</v>
      </c>
      <c r="EM67" s="146" t="s">
        <v>99</v>
      </c>
      <c r="EN67" s="149"/>
      <c r="EO67" s="147"/>
      <c r="EP67" s="146" t="s">
        <v>98</v>
      </c>
      <c r="EQ67" s="149"/>
      <c r="ER67" s="147"/>
      <c r="ES67" s="146"/>
      <c r="ET67" s="149"/>
      <c r="EU67" s="147"/>
      <c r="EV67" s="146"/>
      <c r="EW67" s="149"/>
      <c r="EX67" s="147"/>
      <c r="EY67" s="146"/>
      <c r="EZ67" s="149"/>
      <c r="FA67" s="147"/>
      <c r="FB67" s="146"/>
      <c r="FC67" s="149"/>
      <c r="FD67" s="147"/>
      <c r="FE67" s="146"/>
      <c r="FF67" s="149"/>
      <c r="FG67" s="147"/>
      <c r="FH67" s="146"/>
      <c r="FI67" s="149"/>
      <c r="FJ67" s="147"/>
      <c r="FK67" s="146"/>
      <c r="FL67" s="149"/>
      <c r="FM67" s="147"/>
      <c r="FN67" s="146"/>
      <c r="FO67" s="149"/>
      <c r="FP67" s="147"/>
      <c r="FQ67" s="146"/>
      <c r="FR67" s="149"/>
      <c r="FS67" s="147"/>
      <c r="FT67" s="146"/>
      <c r="FU67" s="149"/>
      <c r="FV67" s="147"/>
      <c r="FW67" s="146"/>
      <c r="FX67" s="149"/>
      <c r="FY67" s="147"/>
      <c r="FZ67" s="146"/>
      <c r="GA67" s="149"/>
      <c r="GB67" s="147"/>
      <c r="GC67" s="146"/>
      <c r="GD67" s="149"/>
      <c r="GE67" s="147"/>
      <c r="GF67" s="146"/>
      <c r="GG67" s="149"/>
      <c r="GH67" s="147"/>
      <c r="GI67" s="146"/>
      <c r="GJ67" s="149"/>
      <c r="GK67" s="147"/>
      <c r="GL67" s="146"/>
      <c r="GM67" s="149"/>
      <c r="GN67" s="147"/>
      <c r="GO67" s="146"/>
      <c r="GP67" s="149"/>
      <c r="GQ67" s="147"/>
      <c r="GR67" s="146"/>
      <c r="GS67" s="149"/>
      <c r="GT67" s="147"/>
      <c r="GU67" s="146"/>
      <c r="GV67" s="149"/>
      <c r="GW67" s="147"/>
      <c r="GX67" s="146"/>
      <c r="GY67" s="149"/>
      <c r="GZ67" s="147"/>
      <c r="HA67" s="146"/>
      <c r="HB67" s="149"/>
      <c r="HC67" s="147"/>
      <c r="HD67" s="146"/>
      <c r="HE67" s="149"/>
      <c r="HF67" s="147"/>
      <c r="HG67" s="146"/>
      <c r="HH67" s="149"/>
      <c r="HI67" s="147"/>
      <c r="HJ67" s="146"/>
      <c r="HK67" s="149"/>
      <c r="HL67" s="147"/>
      <c r="HM67" s="146"/>
      <c r="HN67" s="149"/>
      <c r="HO67" s="147"/>
      <c r="HP67" s="146"/>
      <c r="HQ67" s="149"/>
      <c r="HR67" s="147"/>
      <c r="HS67" s="146"/>
      <c r="HT67" s="149"/>
      <c r="HU67" s="147"/>
      <c r="HV67" s="146"/>
      <c r="HW67" s="149"/>
      <c r="HX67" s="147"/>
      <c r="HY67" s="146"/>
      <c r="HZ67" s="149"/>
      <c r="IA67" s="147"/>
      <c r="IB67" s="146"/>
      <c r="IC67" s="149"/>
      <c r="ID67" s="147"/>
      <c r="IE67" s="146"/>
      <c r="IF67" s="149"/>
      <c r="IG67" s="147"/>
      <c r="IH67" s="146"/>
      <c r="II67" s="149"/>
      <c r="IJ67" s="147"/>
      <c r="IK67" s="146"/>
      <c r="IL67" s="149"/>
      <c r="IM67" s="147"/>
      <c r="IN67" s="146"/>
      <c r="IO67" s="149"/>
      <c r="IP67" s="147"/>
      <c r="IQ67" s="146"/>
      <c r="IR67" s="149"/>
      <c r="IS67" s="147"/>
      <c r="IT67" s="146"/>
      <c r="IU67" s="149"/>
    </row>
    <row r="68" spans="1:255" s="139" customFormat="1" ht="15" customHeight="1" thickBot="1">
      <c r="A68" s="432"/>
      <c r="B68" s="433"/>
      <c r="C68" s="434"/>
      <c r="D68" s="432"/>
      <c r="E68" s="433"/>
      <c r="F68" s="434"/>
      <c r="G68" s="432"/>
      <c r="H68" s="433"/>
      <c r="I68" s="434"/>
      <c r="J68" s="432"/>
      <c r="K68" s="433"/>
      <c r="L68" s="434"/>
      <c r="M68" s="432"/>
      <c r="N68" s="433"/>
      <c r="O68" s="434"/>
      <c r="P68" s="432"/>
      <c r="Q68" s="433"/>
      <c r="R68" s="434"/>
      <c r="S68" s="432"/>
      <c r="T68" s="433"/>
      <c r="U68" s="434"/>
      <c r="V68" s="432" t="s">
        <v>101</v>
      </c>
      <c r="W68" s="433"/>
      <c r="X68" s="434"/>
      <c r="Y68" s="432"/>
      <c r="Z68" s="433"/>
      <c r="AA68" s="434"/>
      <c r="AB68" s="432"/>
      <c r="AC68" s="433"/>
      <c r="AD68" s="434"/>
      <c r="AE68" s="432"/>
      <c r="AF68" s="433"/>
      <c r="AG68" s="434"/>
      <c r="AH68" s="432"/>
      <c r="AI68" s="433"/>
      <c r="AJ68" s="434"/>
      <c r="AK68" s="432"/>
      <c r="AL68" s="433"/>
      <c r="AM68" s="434"/>
      <c r="AN68" s="438"/>
      <c r="AO68" s="439"/>
      <c r="AP68" s="440"/>
      <c r="AQ68" s="438"/>
      <c r="AR68" s="439"/>
      <c r="AS68" s="440"/>
      <c r="AT68" s="438"/>
      <c r="AU68" s="439"/>
      <c r="AV68" s="440"/>
      <c r="AW68" s="438"/>
      <c r="AX68" s="439"/>
      <c r="AY68" s="440"/>
      <c r="AZ68" s="432"/>
      <c r="BA68" s="433"/>
      <c r="BB68" s="434"/>
      <c r="BC68" s="432"/>
      <c r="BD68" s="433"/>
      <c r="BE68" s="434"/>
      <c r="BF68" s="432"/>
      <c r="BG68" s="433"/>
      <c r="BH68" s="434"/>
      <c r="BI68" s="432"/>
      <c r="BJ68" s="433"/>
      <c r="BK68" s="434"/>
      <c r="BL68" s="432"/>
      <c r="BM68" s="433"/>
      <c r="BN68" s="434"/>
      <c r="BO68" s="432"/>
      <c r="BP68" s="433"/>
      <c r="BQ68" s="434"/>
      <c r="BR68" s="432"/>
      <c r="BS68" s="433"/>
      <c r="BT68" s="434"/>
      <c r="BU68" s="432"/>
      <c r="BV68" s="433"/>
      <c r="BW68" s="434"/>
      <c r="BX68" s="432"/>
      <c r="BY68" s="433"/>
      <c r="BZ68" s="434"/>
      <c r="CA68" s="432"/>
      <c r="CB68" s="433"/>
      <c r="CC68" s="434"/>
      <c r="CD68" s="432"/>
      <c r="CE68" s="433"/>
      <c r="CF68" s="434"/>
      <c r="CG68" s="432"/>
      <c r="CH68" s="433"/>
      <c r="CI68" s="434"/>
      <c r="CJ68" s="432"/>
      <c r="CK68" s="433"/>
      <c r="CL68" s="434"/>
      <c r="CM68" s="432"/>
      <c r="CN68" s="433"/>
      <c r="CO68" s="434"/>
      <c r="CP68" s="432"/>
      <c r="CQ68" s="433"/>
      <c r="CR68" s="434"/>
      <c r="CS68" s="432"/>
      <c r="CT68" s="433"/>
      <c r="CU68" s="434"/>
      <c r="CV68" s="432"/>
      <c r="CW68" s="433"/>
      <c r="CX68" s="434"/>
      <c r="CY68" s="432"/>
      <c r="CZ68" s="433"/>
      <c r="DA68" s="434"/>
      <c r="DB68" s="432"/>
      <c r="DC68" s="433"/>
      <c r="DD68" s="434"/>
      <c r="DE68" s="432"/>
      <c r="DF68" s="433"/>
      <c r="DG68" s="434"/>
      <c r="DH68" s="432"/>
      <c r="DI68" s="433"/>
      <c r="DJ68" s="434"/>
      <c r="DK68" s="432"/>
      <c r="DL68" s="433"/>
      <c r="DM68" s="434"/>
      <c r="DN68" s="432"/>
      <c r="DO68" s="433"/>
      <c r="DP68" s="434"/>
      <c r="DQ68" s="432"/>
      <c r="DR68" s="433"/>
      <c r="DS68" s="434"/>
      <c r="DT68" s="432"/>
      <c r="DU68" s="433"/>
      <c r="DV68" s="434"/>
      <c r="DW68" s="432"/>
      <c r="DX68" s="433"/>
      <c r="DY68" s="434"/>
      <c r="DZ68" s="148"/>
      <c r="EA68" s="145"/>
      <c r="EB68" s="150"/>
      <c r="EC68" s="148"/>
      <c r="ED68" s="145"/>
      <c r="EE68" s="150"/>
      <c r="EF68" s="148"/>
      <c r="EG68" s="145"/>
      <c r="EH68" s="150"/>
      <c r="EI68" s="148"/>
      <c r="EJ68" s="145"/>
      <c r="EK68" s="150"/>
      <c r="EL68" s="148"/>
      <c r="EM68" s="145"/>
      <c r="EN68" s="150"/>
      <c r="EO68" s="148"/>
      <c r="EP68" s="145" t="s">
        <v>13</v>
      </c>
      <c r="EQ68" s="150"/>
      <c r="ER68" s="148"/>
      <c r="ES68" s="145"/>
      <c r="ET68" s="150"/>
      <c r="EU68" s="148"/>
      <c r="EV68" s="145"/>
      <c r="EW68" s="150"/>
      <c r="EX68" s="148"/>
      <c r="EY68" s="145"/>
      <c r="EZ68" s="150"/>
      <c r="FA68" s="148"/>
      <c r="FB68" s="145"/>
      <c r="FC68" s="150"/>
      <c r="FD68" s="148"/>
      <c r="FE68" s="145"/>
      <c r="FF68" s="150"/>
      <c r="FG68" s="148"/>
      <c r="FH68" s="145"/>
      <c r="FI68" s="150"/>
      <c r="FJ68" s="148"/>
      <c r="FK68" s="145"/>
      <c r="FL68" s="150"/>
      <c r="FM68" s="148"/>
      <c r="FN68" s="145"/>
      <c r="FO68" s="150"/>
      <c r="FP68" s="148"/>
      <c r="FQ68" s="145"/>
      <c r="FR68" s="150"/>
      <c r="FS68" s="148"/>
      <c r="FT68" s="145"/>
      <c r="FU68" s="150"/>
      <c r="FV68" s="148"/>
      <c r="FW68" s="145"/>
      <c r="FX68" s="150"/>
      <c r="FY68" s="148"/>
      <c r="FZ68" s="145"/>
      <c r="GA68" s="150"/>
      <c r="GB68" s="148"/>
      <c r="GC68" s="145"/>
      <c r="GD68" s="150"/>
      <c r="GE68" s="148"/>
      <c r="GF68" s="145"/>
      <c r="GG68" s="150"/>
      <c r="GH68" s="148"/>
      <c r="GI68" s="145"/>
      <c r="GJ68" s="150"/>
      <c r="GK68" s="148"/>
      <c r="GL68" s="145"/>
      <c r="GM68" s="150"/>
      <c r="GN68" s="148"/>
      <c r="GO68" s="145"/>
      <c r="GP68" s="150"/>
      <c r="GQ68" s="148"/>
      <c r="GR68" s="145"/>
      <c r="GS68" s="150"/>
      <c r="GT68" s="148"/>
      <c r="GU68" s="145"/>
      <c r="GV68" s="150"/>
      <c r="GW68" s="148"/>
      <c r="GX68" s="145"/>
      <c r="GY68" s="150"/>
      <c r="GZ68" s="148"/>
      <c r="HA68" s="145"/>
      <c r="HB68" s="150"/>
      <c r="HC68" s="148"/>
      <c r="HD68" s="145"/>
      <c r="HE68" s="150"/>
      <c r="HF68" s="148"/>
      <c r="HG68" s="145"/>
      <c r="HH68" s="150"/>
      <c r="HI68" s="148"/>
      <c r="HJ68" s="145"/>
      <c r="HK68" s="150"/>
      <c r="HL68" s="148"/>
      <c r="HM68" s="145"/>
      <c r="HN68" s="150"/>
      <c r="HO68" s="148"/>
      <c r="HP68" s="145"/>
      <c r="HQ68" s="150"/>
      <c r="HR68" s="148"/>
      <c r="HS68" s="145"/>
      <c r="HT68" s="150"/>
      <c r="HU68" s="148"/>
      <c r="HV68" s="145"/>
      <c r="HW68" s="150"/>
      <c r="HX68" s="148"/>
      <c r="HY68" s="145"/>
      <c r="HZ68" s="150"/>
      <c r="IA68" s="148"/>
      <c r="IB68" s="145"/>
      <c r="IC68" s="150"/>
      <c r="ID68" s="148"/>
      <c r="IE68" s="145"/>
      <c r="IF68" s="150"/>
      <c r="IG68" s="148"/>
      <c r="IH68" s="145"/>
      <c r="II68" s="150"/>
      <c r="IJ68" s="148"/>
      <c r="IK68" s="145"/>
      <c r="IL68" s="150"/>
      <c r="IM68" s="148"/>
      <c r="IN68" s="145"/>
      <c r="IO68" s="150"/>
      <c r="IP68" s="148"/>
      <c r="IQ68" s="145"/>
      <c r="IR68" s="150"/>
      <c r="IS68" s="148"/>
      <c r="IT68" s="145"/>
      <c r="IU68" s="150"/>
    </row>
    <row r="69" spans="1:255" ht="15" customHeight="1" thickBot="1">
      <c r="A69" s="160">
        <f ca="1">A4</f>
        <v>42331</v>
      </c>
      <c r="B69" s="161"/>
      <c r="C69" s="162"/>
      <c r="D69" s="15">
        <f ca="1">A69+1</f>
        <v>42332</v>
      </c>
      <c r="E69" s="46"/>
      <c r="F69" s="47"/>
      <c r="G69" s="15">
        <f ca="1">D69+1</f>
        <v>42333</v>
      </c>
      <c r="H69" s="46"/>
      <c r="I69" s="47"/>
      <c r="J69" s="15">
        <f ca="1">G69+1</f>
        <v>42334</v>
      </c>
      <c r="K69" s="46"/>
      <c r="L69" s="47"/>
      <c r="M69" s="15">
        <f ca="1">J69+1</f>
        <v>42335</v>
      </c>
      <c r="N69" s="46"/>
      <c r="O69" s="47"/>
      <c r="P69" s="15">
        <f ca="1">M69+1</f>
        <v>42336</v>
      </c>
      <c r="Q69" s="46"/>
      <c r="R69" s="47"/>
      <c r="S69" s="15">
        <f ca="1">P69+1</f>
        <v>42337</v>
      </c>
      <c r="T69" s="46"/>
      <c r="U69" s="47"/>
      <c r="V69" s="15">
        <f ca="1">S69+1</f>
        <v>42338</v>
      </c>
      <c r="W69" s="46"/>
      <c r="X69" s="47"/>
      <c r="Y69" s="15">
        <f ca="1">V69+1</f>
        <v>42339</v>
      </c>
      <c r="Z69" s="46"/>
      <c r="AA69" s="47"/>
      <c r="AB69" s="15">
        <f ca="1">Y69+1</f>
        <v>42340</v>
      </c>
      <c r="AC69" s="46"/>
      <c r="AD69" s="47"/>
      <c r="AE69" s="15">
        <f ca="1">AB69+1</f>
        <v>42341</v>
      </c>
      <c r="AF69" s="46"/>
      <c r="AG69" s="47"/>
      <c r="AH69" s="15">
        <f ca="1">AE69+1</f>
        <v>42342</v>
      </c>
      <c r="AI69" s="46"/>
      <c r="AJ69" s="47"/>
      <c r="AK69" s="15">
        <f ca="1">AH69+1</f>
        <v>42343</v>
      </c>
      <c r="AL69" s="46"/>
      <c r="AM69" s="47"/>
      <c r="AN69" s="15">
        <f ca="1">AK69+1</f>
        <v>42344</v>
      </c>
      <c r="AO69" s="46"/>
      <c r="AP69" s="47"/>
      <c r="AQ69" s="15">
        <f ca="1">AN69+1</f>
        <v>42345</v>
      </c>
      <c r="AR69" s="46"/>
      <c r="AS69" s="47"/>
      <c r="AT69" s="15">
        <f ca="1">AQ69+1</f>
        <v>42346</v>
      </c>
      <c r="AU69" s="46"/>
      <c r="AV69" s="47"/>
      <c r="AW69" s="15">
        <f ca="1">AT69+1</f>
        <v>42347</v>
      </c>
      <c r="AX69" s="46"/>
      <c r="AY69" s="47"/>
      <c r="AZ69" s="15">
        <f ca="1">AW69+1</f>
        <v>42348</v>
      </c>
      <c r="BA69" s="46"/>
      <c r="BB69" s="47"/>
      <c r="BC69" s="15">
        <f ca="1">AZ69+1</f>
        <v>42349</v>
      </c>
      <c r="BD69" s="46"/>
      <c r="BE69" s="47"/>
      <c r="BF69" s="15">
        <f ca="1">BC69+1</f>
        <v>42350</v>
      </c>
      <c r="BG69" s="46"/>
      <c r="BH69" s="47"/>
      <c r="BI69" s="15">
        <f ca="1">BF69+1</f>
        <v>42351</v>
      </c>
      <c r="BJ69" s="46"/>
      <c r="BK69" s="47"/>
      <c r="BL69" s="15">
        <f ca="1">BI69+1</f>
        <v>42352</v>
      </c>
      <c r="BM69" s="46"/>
      <c r="BN69" s="47"/>
      <c r="BO69" s="15">
        <f ca="1">BL69+1</f>
        <v>42353</v>
      </c>
      <c r="BP69" s="46"/>
      <c r="BQ69" s="47"/>
      <c r="BR69" s="15">
        <f ca="1">BO69+1</f>
        <v>42354</v>
      </c>
      <c r="BS69" s="46"/>
      <c r="BT69" s="47"/>
      <c r="BU69" s="15">
        <f ca="1">BR69+1</f>
        <v>42355</v>
      </c>
      <c r="BV69" s="46"/>
      <c r="BW69" s="47"/>
      <c r="BX69" s="15">
        <f ca="1">BU69+1</f>
        <v>42356</v>
      </c>
      <c r="BY69" s="46"/>
      <c r="BZ69" s="47"/>
      <c r="CA69" s="15">
        <f ca="1">BX69+1</f>
        <v>42357</v>
      </c>
      <c r="CB69" s="46"/>
      <c r="CC69" s="47"/>
      <c r="CD69" s="15">
        <f ca="1">CA69+1</f>
        <v>42358</v>
      </c>
      <c r="CE69" s="46"/>
      <c r="CF69" s="47"/>
      <c r="CG69" s="15">
        <f ca="1">CD69+1</f>
        <v>42359</v>
      </c>
      <c r="CH69" s="46"/>
      <c r="CI69" s="47"/>
      <c r="CJ69" s="15">
        <f ca="1">CG69+1</f>
        <v>42360</v>
      </c>
      <c r="CK69" s="46"/>
      <c r="CL69" s="47"/>
      <c r="CM69" s="15">
        <f ca="1">CJ69+1</f>
        <v>42361</v>
      </c>
      <c r="CN69" s="46"/>
      <c r="CO69" s="47"/>
      <c r="CP69" s="15">
        <f ca="1">CM69+1</f>
        <v>42362</v>
      </c>
      <c r="CQ69" s="46"/>
      <c r="CR69" s="47"/>
      <c r="CS69" s="15">
        <f ca="1">CP69+1</f>
        <v>42363</v>
      </c>
      <c r="CT69" s="46"/>
      <c r="CU69" s="47"/>
      <c r="CV69" s="15">
        <f ca="1">CS69+1</f>
        <v>42364</v>
      </c>
      <c r="CW69" s="46"/>
      <c r="CX69" s="47"/>
      <c r="CY69" s="15">
        <f ca="1">CV69+1</f>
        <v>42365</v>
      </c>
      <c r="CZ69" s="46"/>
      <c r="DA69" s="47"/>
      <c r="DB69" s="15">
        <f ca="1">CY69+1</f>
        <v>42366</v>
      </c>
      <c r="DC69" s="46"/>
      <c r="DD69" s="47"/>
      <c r="DE69" s="15">
        <f ca="1">DB69+1</f>
        <v>42367</v>
      </c>
      <c r="DF69" s="46"/>
      <c r="DG69" s="47"/>
      <c r="DH69" s="15">
        <f ca="1">DE69+1</f>
        <v>42368</v>
      </c>
      <c r="DI69" s="46"/>
      <c r="DJ69" s="47"/>
      <c r="DK69" s="15">
        <f ca="1">DH69+1</f>
        <v>42369</v>
      </c>
      <c r="DL69" s="46"/>
      <c r="DM69" s="47"/>
      <c r="DN69" s="15">
        <f ca="1">DK69+1</f>
        <v>42370</v>
      </c>
      <c r="DO69" s="46"/>
      <c r="DP69" s="47"/>
      <c r="DQ69" s="15">
        <f ca="1">DN69+1</f>
        <v>42371</v>
      </c>
      <c r="DR69" s="46"/>
      <c r="DS69" s="47"/>
      <c r="DT69" s="15">
        <f ca="1">DQ69+1</f>
        <v>42372</v>
      </c>
      <c r="DU69" s="46"/>
      <c r="DV69" s="47"/>
      <c r="DW69" s="15">
        <f ca="1">DT69+1</f>
        <v>42373</v>
      </c>
      <c r="DX69" s="46"/>
      <c r="DY69" s="47"/>
      <c r="DZ69" s="15">
        <f ca="1">DW69+1</f>
        <v>42374</v>
      </c>
      <c r="EA69" s="46"/>
      <c r="EB69" s="47"/>
      <c r="EC69" s="15">
        <f ca="1">DZ69+1</f>
        <v>42375</v>
      </c>
      <c r="ED69" s="46"/>
      <c r="EE69" s="47"/>
      <c r="EF69" s="15">
        <f ca="1">EC69+1</f>
        <v>42376</v>
      </c>
      <c r="EG69" s="46"/>
      <c r="EH69" s="47"/>
      <c r="EI69" s="15">
        <f ca="1">EF69+1</f>
        <v>42377</v>
      </c>
      <c r="EJ69" s="46"/>
      <c r="EK69" s="47"/>
      <c r="EL69" s="15">
        <f ca="1">EI69+1</f>
        <v>42378</v>
      </c>
      <c r="EM69" s="46"/>
      <c r="EN69" s="47"/>
      <c r="EO69" s="15">
        <f ca="1">EL69+1</f>
        <v>42379</v>
      </c>
      <c r="EP69" s="46"/>
      <c r="EQ69" s="47"/>
      <c r="ER69" s="15">
        <f ca="1">EO69+1</f>
        <v>42380</v>
      </c>
      <c r="ES69" s="46"/>
      <c r="ET69" s="47"/>
      <c r="EU69" s="15">
        <f ca="1">ER69+1</f>
        <v>42381</v>
      </c>
      <c r="EV69" s="46"/>
      <c r="EW69" s="47"/>
      <c r="EX69" s="15">
        <f ca="1">EU69+1</f>
        <v>42382</v>
      </c>
      <c r="EY69" s="46"/>
      <c r="EZ69" s="47"/>
      <c r="FA69" s="15">
        <f ca="1">EX69+1</f>
        <v>42383</v>
      </c>
      <c r="FB69" s="46"/>
      <c r="FC69" s="47"/>
      <c r="FD69" s="15">
        <f ca="1">FA69+1</f>
        <v>42384</v>
      </c>
      <c r="FE69" s="46"/>
      <c r="FF69" s="47"/>
      <c r="FG69" s="15">
        <f ca="1">FD69+1</f>
        <v>42385</v>
      </c>
      <c r="FH69" s="46"/>
      <c r="FI69" s="47"/>
      <c r="FJ69" s="15">
        <f ca="1">FG69+1</f>
        <v>42386</v>
      </c>
      <c r="FK69" s="46"/>
      <c r="FL69" s="47"/>
      <c r="FM69" s="15">
        <f ca="1">FJ69+1</f>
        <v>42387</v>
      </c>
      <c r="FN69" s="46"/>
      <c r="FO69" s="47"/>
      <c r="FP69" s="15">
        <f ca="1">FM69+1</f>
        <v>42388</v>
      </c>
      <c r="FQ69" s="46"/>
      <c r="FR69" s="47"/>
      <c r="FS69" s="15">
        <f ca="1">FP69+1</f>
        <v>42389</v>
      </c>
      <c r="FT69" s="46"/>
      <c r="FU69" s="47"/>
      <c r="FV69" s="15">
        <f ca="1">FS69+1</f>
        <v>42390</v>
      </c>
      <c r="FW69" s="46"/>
      <c r="FX69" s="47"/>
      <c r="FY69" s="15">
        <f ca="1">FV69+1</f>
        <v>42391</v>
      </c>
      <c r="FZ69" s="46"/>
      <c r="GA69" s="47"/>
      <c r="GB69" s="15">
        <f ca="1">FY69+1</f>
        <v>42392</v>
      </c>
      <c r="GC69" s="46"/>
      <c r="GD69" s="47"/>
      <c r="GE69" s="15">
        <f ca="1">GB69+1</f>
        <v>42393</v>
      </c>
      <c r="GF69" s="46"/>
      <c r="GG69" s="47"/>
      <c r="GH69" s="15">
        <f ca="1">GE69+1</f>
        <v>42394</v>
      </c>
      <c r="GI69" s="46"/>
      <c r="GJ69" s="47"/>
      <c r="GK69" s="15">
        <f ca="1">GH69+1</f>
        <v>42395</v>
      </c>
      <c r="GL69" s="46"/>
      <c r="GM69" s="47"/>
      <c r="GN69" s="15">
        <f ca="1">GK69+1</f>
        <v>42396</v>
      </c>
      <c r="GO69" s="46"/>
      <c r="GP69" s="47"/>
      <c r="GQ69" s="15">
        <f ca="1">GN69+1</f>
        <v>42397</v>
      </c>
      <c r="GR69" s="46"/>
      <c r="GS69" s="47"/>
      <c r="GT69" s="15">
        <f ca="1">GQ69+1</f>
        <v>42398</v>
      </c>
      <c r="GU69" s="46"/>
      <c r="GV69" s="47"/>
      <c r="GW69" s="15">
        <f ca="1">GT69+1</f>
        <v>42399</v>
      </c>
      <c r="GX69" s="46"/>
      <c r="GY69" s="47"/>
      <c r="GZ69" s="15">
        <f ca="1">GW69+1</f>
        <v>42400</v>
      </c>
      <c r="HA69" s="46"/>
      <c r="HB69" s="47"/>
      <c r="HC69" s="15">
        <f ca="1">GZ69+1</f>
        <v>42401</v>
      </c>
      <c r="HD69" s="46"/>
      <c r="HE69" s="47"/>
      <c r="HF69" s="15">
        <f ca="1">HC69+1</f>
        <v>42402</v>
      </c>
      <c r="HG69" s="46"/>
      <c r="HH69" s="47"/>
      <c r="HI69" s="15">
        <f ca="1">HF69+1</f>
        <v>42403</v>
      </c>
      <c r="HJ69" s="46"/>
      <c r="HK69" s="47"/>
      <c r="HL69" s="15">
        <f ca="1">HI69+1</f>
        <v>42404</v>
      </c>
      <c r="HM69" s="46"/>
      <c r="HN69" s="47"/>
      <c r="HO69" s="15">
        <f ca="1">HL69+1</f>
        <v>42405</v>
      </c>
      <c r="HP69" s="46"/>
      <c r="HQ69" s="47"/>
      <c r="HR69" s="15">
        <f ca="1">HO69+1</f>
        <v>42406</v>
      </c>
      <c r="HS69" s="46"/>
      <c r="HT69" s="47"/>
      <c r="HU69" s="15">
        <f ca="1">HR69+1</f>
        <v>42407</v>
      </c>
      <c r="HV69" s="46"/>
      <c r="HW69" s="47"/>
      <c r="HX69" s="15">
        <f ca="1">HU69+1</f>
        <v>42408</v>
      </c>
      <c r="HY69" s="46"/>
      <c r="HZ69" s="47"/>
      <c r="IA69" s="15">
        <f ca="1">HX69+1</f>
        <v>42409</v>
      </c>
      <c r="IB69" s="46"/>
      <c r="IC69" s="47"/>
      <c r="ID69" s="15">
        <f ca="1">IA69+1</f>
        <v>42410</v>
      </c>
      <c r="IE69" s="46"/>
      <c r="IF69" s="47"/>
      <c r="IG69" s="15">
        <f ca="1">ID69+1</f>
        <v>42411</v>
      </c>
      <c r="IH69" s="46"/>
      <c r="II69" s="47"/>
      <c r="IJ69" s="15">
        <f ca="1">IG69+1</f>
        <v>42412</v>
      </c>
      <c r="IK69" s="46"/>
      <c r="IL69" s="47"/>
      <c r="IM69" s="15">
        <f ca="1">IJ69+1</f>
        <v>42413</v>
      </c>
      <c r="IN69" s="46"/>
      <c r="IO69" s="47"/>
      <c r="IP69" s="15">
        <f ca="1">IM69+1</f>
        <v>42414</v>
      </c>
      <c r="IQ69" s="46"/>
      <c r="IR69" s="47"/>
      <c r="IS69" s="15">
        <f ca="1">IP69+1</f>
        <v>42415</v>
      </c>
      <c r="IT69" s="46"/>
      <c r="IU69" s="47"/>
    </row>
    <row r="70" spans="1:255">
      <c r="A70" s="48"/>
      <c r="B70" s="49"/>
      <c r="C70" s="50"/>
      <c r="D70" s="48"/>
      <c r="E70" s="49"/>
      <c r="F70" s="50"/>
      <c r="G70" s="48"/>
      <c r="H70" s="49"/>
      <c r="I70" s="50"/>
      <c r="J70" s="48"/>
      <c r="K70" s="49"/>
      <c r="L70" s="50"/>
      <c r="M70" s="48"/>
      <c r="N70" s="49"/>
      <c r="O70" s="50"/>
      <c r="P70" s="48"/>
      <c r="Q70" s="49"/>
      <c r="R70" s="50"/>
      <c r="S70" s="48"/>
      <c r="T70" s="49"/>
      <c r="U70" s="50"/>
      <c r="V70" s="48"/>
      <c r="W70" s="49"/>
      <c r="X70" s="50"/>
      <c r="Y70" s="48"/>
      <c r="Z70" s="49"/>
      <c r="AA70" s="50"/>
      <c r="AB70" s="48"/>
      <c r="AC70" s="49"/>
      <c r="AD70" s="50"/>
      <c r="AE70" s="48"/>
      <c r="AF70" s="49"/>
      <c r="AG70" s="50"/>
      <c r="AH70" s="48"/>
      <c r="AI70" s="49"/>
      <c r="AJ70" s="50"/>
      <c r="AK70" s="48"/>
      <c r="AL70" s="49"/>
      <c r="AM70" s="50"/>
      <c r="AN70" s="48"/>
      <c r="AO70" s="49"/>
      <c r="AP70" s="50"/>
      <c r="AQ70" s="48"/>
      <c r="AR70" s="49"/>
      <c r="AS70" s="50"/>
      <c r="AT70" s="48"/>
      <c r="AU70" s="49"/>
      <c r="AV70" s="50"/>
      <c r="AW70" s="48"/>
      <c r="AX70" s="49"/>
      <c r="AY70" s="50"/>
      <c r="AZ70" s="48"/>
      <c r="BA70" s="49"/>
      <c r="BB70" s="50"/>
      <c r="BC70" s="48"/>
      <c r="BD70" s="49"/>
      <c r="BE70" s="50"/>
      <c r="BF70" s="48"/>
      <c r="BG70" s="49"/>
      <c r="BH70" s="50"/>
      <c r="BI70" s="48"/>
      <c r="BJ70" s="49"/>
      <c r="BK70" s="50"/>
      <c r="BL70" s="48"/>
      <c r="BM70" s="49"/>
      <c r="BN70" s="50"/>
      <c r="BO70" s="48"/>
      <c r="BP70" s="49"/>
      <c r="BQ70" s="50"/>
      <c r="BR70" s="48"/>
      <c r="BS70" s="49"/>
      <c r="BT70" s="50"/>
      <c r="BU70" s="48"/>
      <c r="BV70" s="49"/>
      <c r="BW70" s="50"/>
      <c r="BX70" s="48"/>
      <c r="BY70" s="49"/>
      <c r="BZ70" s="50"/>
      <c r="CA70" s="48"/>
      <c r="CB70" s="49"/>
      <c r="CC70" s="50"/>
      <c r="CD70" s="48"/>
      <c r="CE70" s="49"/>
      <c r="CF70" s="50"/>
      <c r="CG70" s="48"/>
      <c r="CH70" s="49"/>
      <c r="CI70" s="50"/>
      <c r="CJ70" s="48"/>
      <c r="CK70" s="49"/>
      <c r="CL70" s="50"/>
      <c r="CM70" s="48"/>
      <c r="CN70" s="49"/>
      <c r="CO70" s="50"/>
      <c r="CP70" s="48"/>
      <c r="CQ70" s="49"/>
      <c r="CR70" s="50"/>
      <c r="CS70" s="48"/>
      <c r="CT70" s="49"/>
      <c r="CU70" s="50"/>
      <c r="CV70" s="48"/>
      <c r="CW70" s="49"/>
      <c r="CX70" s="50"/>
      <c r="CY70" s="48"/>
      <c r="CZ70" s="49"/>
      <c r="DA70" s="50"/>
      <c r="DB70" s="48"/>
      <c r="DC70" s="49"/>
      <c r="DD70" s="50"/>
      <c r="DE70" s="48"/>
      <c r="DF70" s="49"/>
      <c r="DG70" s="50"/>
      <c r="DH70" s="48"/>
      <c r="DI70" s="49"/>
      <c r="DJ70" s="50"/>
      <c r="DK70" s="48"/>
      <c r="DL70" s="49"/>
      <c r="DM70" s="50"/>
      <c r="DN70" s="48"/>
      <c r="DO70" s="49"/>
      <c r="DP70" s="50"/>
      <c r="DQ70" s="48"/>
      <c r="DR70" s="49"/>
      <c r="DS70" s="50"/>
      <c r="DT70" s="48"/>
      <c r="DU70" s="49"/>
      <c r="DV70" s="50"/>
      <c r="DW70" s="48"/>
      <c r="DX70" s="49"/>
      <c r="DY70" s="50"/>
      <c r="DZ70" s="48"/>
      <c r="EA70" s="49"/>
      <c r="EB70" s="50"/>
      <c r="EC70" s="48"/>
      <c r="ED70" s="49"/>
      <c r="EE70" s="50"/>
      <c r="EF70" s="48"/>
      <c r="EG70" s="49"/>
      <c r="EH70" s="50"/>
      <c r="EI70" s="48"/>
      <c r="EJ70" s="49"/>
      <c r="EK70" s="50"/>
      <c r="EL70" s="48"/>
      <c r="EM70" s="49"/>
      <c r="EN70" s="50"/>
      <c r="EO70" s="48"/>
      <c r="EP70" s="49"/>
      <c r="EQ70" s="50"/>
      <c r="ER70" s="48"/>
      <c r="ES70" s="49"/>
      <c r="ET70" s="50"/>
      <c r="EU70" s="48"/>
      <c r="EV70" s="49"/>
      <c r="EW70" s="50"/>
      <c r="EX70" s="48"/>
      <c r="EY70" s="49"/>
      <c r="EZ70" s="50"/>
      <c r="FA70" s="48"/>
      <c r="FB70" s="49"/>
      <c r="FC70" s="50"/>
      <c r="FD70" s="48"/>
      <c r="FE70" s="49"/>
      <c r="FF70" s="50"/>
      <c r="FG70" s="48"/>
      <c r="FH70" s="49"/>
      <c r="FI70" s="50"/>
      <c r="FJ70" s="48"/>
      <c r="FK70" s="49"/>
      <c r="FL70" s="50"/>
      <c r="FM70" s="48"/>
      <c r="FN70" s="49"/>
      <c r="FO70" s="50"/>
      <c r="FP70" s="48"/>
      <c r="FQ70" s="49"/>
      <c r="FR70" s="50"/>
      <c r="FS70" s="48"/>
      <c r="FT70" s="49"/>
      <c r="FU70" s="50"/>
      <c r="FV70" s="48"/>
      <c r="FW70" s="49"/>
      <c r="FX70" s="50"/>
      <c r="FY70" s="48"/>
      <c r="FZ70" s="49"/>
      <c r="GA70" s="50"/>
      <c r="GB70" s="48"/>
      <c r="GC70" s="49"/>
      <c r="GD70" s="50"/>
      <c r="GE70" s="48"/>
      <c r="GF70" s="49"/>
      <c r="GG70" s="50"/>
      <c r="GH70" s="48"/>
      <c r="GI70" s="49"/>
      <c r="GJ70" s="50"/>
      <c r="GK70" s="48"/>
      <c r="GL70" s="49"/>
      <c r="GM70" s="50"/>
      <c r="GN70" s="48"/>
      <c r="GO70" s="49"/>
      <c r="GP70" s="50"/>
      <c r="GQ70" s="48"/>
      <c r="GR70" s="49"/>
      <c r="GS70" s="50"/>
      <c r="GT70" s="48"/>
      <c r="GU70" s="49"/>
      <c r="GV70" s="50"/>
      <c r="GW70" s="48"/>
      <c r="GX70" s="49"/>
      <c r="GY70" s="50"/>
      <c r="GZ70" s="48"/>
      <c r="HA70" s="49"/>
      <c r="HB70" s="50"/>
      <c r="HC70" s="48"/>
      <c r="HD70" s="49"/>
      <c r="HE70" s="50"/>
      <c r="HF70" s="48"/>
      <c r="HG70" s="49"/>
      <c r="HH70" s="50"/>
      <c r="HI70" s="48"/>
      <c r="HJ70" s="49"/>
      <c r="HK70" s="50"/>
      <c r="HL70" s="48"/>
      <c r="HM70" s="49"/>
      <c r="HN70" s="50"/>
      <c r="HO70" s="48"/>
      <c r="HP70" s="49"/>
      <c r="HQ70" s="50"/>
      <c r="HR70" s="48"/>
      <c r="HS70" s="49"/>
      <c r="HT70" s="50"/>
      <c r="HU70" s="48"/>
      <c r="HV70" s="49"/>
      <c r="HW70" s="50"/>
      <c r="HX70" s="48"/>
      <c r="HY70" s="49"/>
      <c r="HZ70" s="50"/>
      <c r="IA70" s="48"/>
      <c r="IB70" s="49"/>
      <c r="IC70" s="50"/>
      <c r="ID70" s="48"/>
      <c r="IE70" s="49"/>
      <c r="IF70" s="50"/>
      <c r="IG70" s="48"/>
      <c r="IH70" s="49"/>
      <c r="II70" s="50"/>
      <c r="IJ70" s="48"/>
      <c r="IK70" s="49"/>
      <c r="IL70" s="50"/>
      <c r="IM70" s="48"/>
      <c r="IN70" s="49"/>
      <c r="IO70" s="50"/>
      <c r="IP70" s="48"/>
      <c r="IQ70" s="49"/>
      <c r="IR70" s="50"/>
      <c r="IS70" s="48"/>
      <c r="IT70" s="49"/>
      <c r="IU70" s="50"/>
    </row>
    <row r="71" spans="1:255">
      <c r="A71" s="52"/>
      <c r="B71" s="49"/>
      <c r="C71" s="50"/>
      <c r="D71" s="52"/>
      <c r="E71" s="49"/>
      <c r="F71" s="50"/>
      <c r="G71" s="52"/>
      <c r="H71" s="49"/>
      <c r="I71" s="50"/>
      <c r="J71" s="52"/>
      <c r="K71" s="49"/>
      <c r="L71" s="50"/>
      <c r="M71" s="52"/>
      <c r="N71" s="49"/>
      <c r="O71" s="50"/>
      <c r="P71" s="52"/>
      <c r="Q71" s="49"/>
      <c r="R71" s="50"/>
      <c r="S71" s="52"/>
      <c r="T71" s="49"/>
      <c r="U71" s="50"/>
      <c r="V71" s="52"/>
      <c r="W71" s="49"/>
      <c r="X71" s="50"/>
      <c r="Y71" s="52"/>
      <c r="Z71" s="49"/>
      <c r="AA71" s="50"/>
      <c r="AB71" s="52"/>
      <c r="AC71" s="49"/>
      <c r="AD71" s="50"/>
      <c r="AE71" s="52"/>
      <c r="AF71" s="49"/>
      <c r="AG71" s="50"/>
      <c r="AH71" s="52"/>
      <c r="AI71" s="49"/>
      <c r="AJ71" s="50"/>
      <c r="AK71" s="52"/>
      <c r="AL71" s="49"/>
      <c r="AM71" s="50"/>
      <c r="AN71" s="52"/>
      <c r="AO71" s="49"/>
      <c r="AP71" s="50"/>
      <c r="AQ71" s="52"/>
      <c r="AR71" s="49"/>
      <c r="AS71" s="50"/>
      <c r="AT71" s="52"/>
      <c r="AU71" s="49"/>
      <c r="AV71" s="50"/>
      <c r="AW71" s="52"/>
      <c r="AX71" s="49"/>
      <c r="AY71" s="50"/>
      <c r="AZ71" s="52"/>
      <c r="BA71" s="49"/>
      <c r="BB71" s="50"/>
      <c r="BC71" s="52"/>
      <c r="BD71" s="49"/>
      <c r="BE71" s="50"/>
      <c r="BF71" s="52"/>
      <c r="BG71" s="49"/>
      <c r="BH71" s="50"/>
      <c r="BI71" s="52"/>
      <c r="BJ71" s="49"/>
      <c r="BK71" s="50"/>
      <c r="BL71" s="52"/>
      <c r="BM71" s="49"/>
      <c r="BN71" s="50"/>
      <c r="BO71" s="52"/>
      <c r="BP71" s="49"/>
      <c r="BQ71" s="50"/>
      <c r="BR71" s="52"/>
      <c r="BS71" s="49"/>
      <c r="BT71" s="50"/>
      <c r="BU71" s="52"/>
      <c r="BV71" s="49"/>
      <c r="BW71" s="50"/>
      <c r="BX71" s="52"/>
      <c r="BY71" s="49"/>
      <c r="BZ71" s="50"/>
      <c r="CA71" s="52"/>
      <c r="CB71" s="49"/>
      <c r="CC71" s="50"/>
      <c r="CD71" s="52"/>
      <c r="CE71" s="49"/>
      <c r="CF71" s="50"/>
      <c r="CG71" s="52"/>
      <c r="CH71" s="49"/>
      <c r="CI71" s="50"/>
      <c r="CJ71" s="52"/>
      <c r="CK71" s="49"/>
      <c r="CL71" s="50"/>
      <c r="CM71" s="52"/>
      <c r="CN71" s="49"/>
      <c r="CO71" s="50"/>
      <c r="CP71" s="52"/>
      <c r="CQ71" s="49"/>
      <c r="CR71" s="50"/>
      <c r="CS71" s="52"/>
      <c r="CT71" s="49"/>
      <c r="CU71" s="50"/>
      <c r="CV71" s="52"/>
      <c r="CW71" s="49"/>
      <c r="CX71" s="50"/>
      <c r="CY71" s="52"/>
      <c r="CZ71" s="49"/>
      <c r="DA71" s="50"/>
      <c r="DB71" s="52"/>
      <c r="DC71" s="49"/>
      <c r="DD71" s="50"/>
      <c r="DE71" s="52"/>
      <c r="DF71" s="49"/>
      <c r="DG71" s="50"/>
      <c r="DH71" s="52"/>
      <c r="DI71" s="49"/>
      <c r="DJ71" s="50"/>
      <c r="DK71" s="52"/>
      <c r="DL71" s="49"/>
      <c r="DM71" s="50"/>
      <c r="DN71" s="52"/>
      <c r="DO71" s="49"/>
      <c r="DP71" s="50"/>
      <c r="DQ71" s="52"/>
      <c r="DR71" s="49"/>
      <c r="DS71" s="50"/>
      <c r="DT71" s="52"/>
      <c r="DU71" s="49"/>
      <c r="DV71" s="50"/>
      <c r="DW71" s="52"/>
      <c r="DX71" s="49"/>
      <c r="DY71" s="50"/>
      <c r="DZ71" s="52"/>
      <c r="EA71" s="49"/>
      <c r="EB71" s="50"/>
      <c r="EC71" s="52"/>
      <c r="ED71" s="49"/>
      <c r="EE71" s="50"/>
      <c r="EF71" s="52"/>
      <c r="EG71" s="49"/>
      <c r="EH71" s="50"/>
      <c r="EI71" s="52"/>
      <c r="EJ71" s="49"/>
      <c r="EK71" s="50"/>
      <c r="EL71" s="52"/>
      <c r="EM71" s="49"/>
      <c r="EN71" s="50"/>
      <c r="EO71" s="52"/>
      <c r="EP71" s="49"/>
      <c r="EQ71" s="50"/>
      <c r="ER71" s="52"/>
      <c r="ES71" s="49"/>
      <c r="ET71" s="50"/>
      <c r="EU71" s="52"/>
      <c r="EV71" s="49"/>
      <c r="EW71" s="50"/>
      <c r="EX71" s="52"/>
      <c r="EY71" s="49"/>
      <c r="EZ71" s="50"/>
      <c r="FA71" s="52"/>
      <c r="FB71" s="49"/>
      <c r="FC71" s="50"/>
      <c r="FD71" s="52"/>
      <c r="FE71" s="49"/>
      <c r="FF71" s="50"/>
      <c r="FG71" s="52"/>
      <c r="FH71" s="49"/>
      <c r="FI71" s="50"/>
      <c r="FJ71" s="52"/>
      <c r="FK71" s="49"/>
      <c r="FL71" s="50"/>
      <c r="FM71" s="52"/>
      <c r="FN71" s="49"/>
      <c r="FO71" s="50"/>
      <c r="FP71" s="52"/>
      <c r="FQ71" s="49"/>
      <c r="FR71" s="50"/>
      <c r="FS71" s="52"/>
      <c r="FT71" s="49"/>
      <c r="FU71" s="50"/>
      <c r="FV71" s="52"/>
      <c r="FW71" s="49"/>
      <c r="FX71" s="50"/>
      <c r="FY71" s="52"/>
      <c r="FZ71" s="49"/>
      <c r="GA71" s="50"/>
      <c r="GB71" s="52"/>
      <c r="GC71" s="49"/>
      <c r="GD71" s="50"/>
      <c r="GE71" s="52"/>
      <c r="GF71" s="49"/>
      <c r="GG71" s="50"/>
      <c r="GH71" s="52"/>
      <c r="GI71" s="49"/>
      <c r="GJ71" s="50"/>
      <c r="GK71" s="52"/>
      <c r="GL71" s="49"/>
      <c r="GM71" s="50"/>
      <c r="GN71" s="52"/>
      <c r="GO71" s="49"/>
      <c r="GP71" s="50"/>
      <c r="GQ71" s="52"/>
      <c r="GR71" s="49"/>
      <c r="GS71" s="50"/>
      <c r="GT71" s="52"/>
      <c r="GU71" s="49"/>
      <c r="GV71" s="50"/>
      <c r="GW71" s="52"/>
      <c r="GX71" s="49"/>
      <c r="GY71" s="50"/>
      <c r="GZ71" s="52"/>
      <c r="HA71" s="49"/>
      <c r="HB71" s="50"/>
      <c r="HC71" s="52"/>
      <c r="HD71" s="49"/>
      <c r="HE71" s="50"/>
      <c r="HF71" s="52"/>
      <c r="HG71" s="49"/>
      <c r="HH71" s="50"/>
      <c r="HI71" s="52"/>
      <c r="HJ71" s="49"/>
      <c r="HK71" s="50"/>
      <c r="HL71" s="52"/>
      <c r="HM71" s="49"/>
      <c r="HN71" s="50"/>
      <c r="HO71" s="52"/>
      <c r="HP71" s="49"/>
      <c r="HQ71" s="50"/>
      <c r="HR71" s="52"/>
      <c r="HS71" s="49"/>
      <c r="HT71" s="50"/>
      <c r="HU71" s="52"/>
      <c r="HV71" s="49"/>
      <c r="HW71" s="50"/>
      <c r="HX71" s="52"/>
      <c r="HY71" s="49"/>
      <c r="HZ71" s="50"/>
      <c r="IA71" s="52"/>
      <c r="IB71" s="49"/>
      <c r="IC71" s="50"/>
      <c r="ID71" s="52"/>
      <c r="IE71" s="49"/>
      <c r="IF71" s="50"/>
      <c r="IG71" s="52"/>
      <c r="IH71" s="49"/>
      <c r="II71" s="50"/>
      <c r="IJ71" s="52"/>
      <c r="IK71" s="49"/>
      <c r="IL71" s="50"/>
      <c r="IM71" s="52"/>
      <c r="IN71" s="49"/>
      <c r="IO71" s="50"/>
      <c r="IP71" s="52"/>
      <c r="IQ71" s="49"/>
      <c r="IR71" s="50"/>
      <c r="IS71" s="52"/>
      <c r="IT71" s="49"/>
      <c r="IU71" s="50"/>
    </row>
    <row r="72" spans="1:255">
      <c r="A72" s="79"/>
      <c r="B72" s="79"/>
      <c r="C72" s="50"/>
      <c r="D72" s="79"/>
      <c r="E72" s="79"/>
      <c r="F72" s="50"/>
      <c r="G72" s="79"/>
      <c r="H72" s="79"/>
      <c r="I72" s="50"/>
      <c r="J72" s="79"/>
      <c r="K72" s="79"/>
      <c r="L72" s="50"/>
      <c r="M72" s="79"/>
      <c r="N72" s="79"/>
      <c r="O72" s="50"/>
      <c r="P72" s="79"/>
      <c r="Q72" s="79"/>
      <c r="R72" s="50"/>
      <c r="S72" s="79"/>
      <c r="T72" s="79"/>
      <c r="U72" s="50"/>
      <c r="V72" s="79"/>
      <c r="W72" s="79"/>
      <c r="X72" s="50"/>
      <c r="Y72" s="79"/>
      <c r="Z72" s="79"/>
      <c r="AA72" s="50"/>
      <c r="AB72" s="79"/>
      <c r="AC72" s="79"/>
      <c r="AD72" s="50"/>
      <c r="AE72" s="79"/>
      <c r="AF72" s="79"/>
      <c r="AG72" s="50"/>
      <c r="AH72" s="79"/>
      <c r="AI72" s="79"/>
      <c r="AJ72" s="50"/>
      <c r="AK72" s="79"/>
      <c r="AL72" s="79"/>
      <c r="AM72" s="50"/>
      <c r="AN72" s="79"/>
      <c r="AO72" s="79"/>
      <c r="AP72" s="50"/>
      <c r="AQ72" s="79"/>
      <c r="AR72" s="79"/>
      <c r="AS72" s="50"/>
      <c r="AT72" s="79"/>
      <c r="AU72" s="79"/>
      <c r="AV72" s="50"/>
      <c r="AW72" s="79"/>
      <c r="AX72" s="79"/>
      <c r="AY72" s="50"/>
      <c r="AZ72" s="79"/>
      <c r="BA72" s="79"/>
      <c r="BB72" s="50"/>
      <c r="BC72" s="79"/>
      <c r="BD72" s="79"/>
      <c r="BE72" s="50"/>
      <c r="BF72" s="79"/>
      <c r="BG72" s="79"/>
      <c r="BH72" s="50"/>
      <c r="BI72" s="79"/>
      <c r="BJ72" s="79"/>
      <c r="BK72" s="50"/>
      <c r="BL72" s="79"/>
      <c r="BM72" s="79"/>
      <c r="BN72" s="50"/>
      <c r="BO72" s="79"/>
      <c r="BP72" s="79"/>
      <c r="BQ72" s="50"/>
      <c r="BR72" s="79"/>
      <c r="BS72" s="79"/>
      <c r="BT72" s="50"/>
      <c r="BU72" s="79"/>
      <c r="BV72" s="79"/>
      <c r="BW72" s="50"/>
      <c r="BX72" s="79"/>
      <c r="BY72" s="79"/>
      <c r="BZ72" s="50"/>
      <c r="CA72" s="79"/>
      <c r="CB72" s="79"/>
      <c r="CC72" s="50"/>
      <c r="CD72" s="79"/>
      <c r="CE72" s="79"/>
      <c r="CF72" s="50"/>
      <c r="CG72" s="79"/>
      <c r="CH72" s="79"/>
      <c r="CI72" s="50"/>
      <c r="CJ72" s="79"/>
      <c r="CK72" s="79"/>
      <c r="CL72" s="50"/>
      <c r="CM72" s="79"/>
      <c r="CN72" s="79"/>
      <c r="CO72" s="50"/>
      <c r="CP72" s="79"/>
      <c r="CQ72" s="79"/>
      <c r="CR72" s="50"/>
      <c r="CS72" s="79"/>
      <c r="CT72" s="79"/>
      <c r="CU72" s="50"/>
      <c r="CV72" s="79"/>
      <c r="CW72" s="79"/>
      <c r="CX72" s="50"/>
      <c r="CY72" s="79"/>
      <c r="CZ72" s="79"/>
      <c r="DA72" s="50"/>
      <c r="DB72" s="79"/>
      <c r="DC72" s="79"/>
      <c r="DD72" s="50"/>
      <c r="DE72" s="79"/>
      <c r="DF72" s="79"/>
      <c r="DG72" s="50"/>
      <c r="DH72" s="79"/>
      <c r="DI72" s="79"/>
      <c r="DJ72" s="50"/>
      <c r="DK72" s="79"/>
      <c r="DL72" s="79"/>
      <c r="DM72" s="50"/>
      <c r="DN72" s="79"/>
      <c r="DO72" s="79"/>
      <c r="DP72" s="50"/>
      <c r="DQ72" s="79"/>
      <c r="DR72" s="79"/>
      <c r="DS72" s="50"/>
      <c r="DT72" s="79"/>
      <c r="DU72" s="79"/>
      <c r="DV72" s="50"/>
      <c r="DW72" s="79"/>
      <c r="DX72" s="79"/>
      <c r="DY72" s="50"/>
      <c r="DZ72" s="79"/>
      <c r="EA72" s="79"/>
      <c r="EB72" s="50"/>
      <c r="EC72" s="79"/>
      <c r="ED72" s="79"/>
      <c r="EE72" s="50"/>
      <c r="EF72" s="79"/>
      <c r="EG72" s="79"/>
      <c r="EH72" s="50"/>
      <c r="EI72" s="79"/>
      <c r="EJ72" s="79"/>
      <c r="EK72" s="50"/>
      <c r="EL72" s="79"/>
      <c r="EM72" s="79"/>
      <c r="EN72" s="50"/>
      <c r="EO72" s="79"/>
      <c r="EP72" s="79"/>
      <c r="EQ72" s="50"/>
      <c r="ER72" s="79"/>
      <c r="ES72" s="79"/>
      <c r="ET72" s="50"/>
      <c r="EU72" s="79"/>
      <c r="EV72" s="79"/>
      <c r="EW72" s="50"/>
      <c r="EX72" s="79"/>
      <c r="EY72" s="79"/>
      <c r="EZ72" s="50"/>
      <c r="FA72" s="79"/>
      <c r="FB72" s="79"/>
      <c r="FC72" s="50"/>
      <c r="FD72" s="79"/>
      <c r="FE72" s="79"/>
      <c r="FF72" s="50"/>
      <c r="FG72" s="79"/>
      <c r="FH72" s="79"/>
      <c r="FI72" s="50"/>
      <c r="FJ72" s="79"/>
      <c r="FK72" s="79"/>
      <c r="FL72" s="50"/>
      <c r="FM72" s="79"/>
      <c r="FN72" s="79"/>
      <c r="FO72" s="50"/>
      <c r="FP72" s="79"/>
      <c r="FQ72" s="79"/>
      <c r="FR72" s="50"/>
      <c r="FS72" s="79"/>
      <c r="FT72" s="79"/>
      <c r="FU72" s="50"/>
      <c r="FV72" s="79"/>
      <c r="FW72" s="79"/>
      <c r="FX72" s="50"/>
      <c r="FY72" s="79"/>
      <c r="FZ72" s="79"/>
      <c r="GA72" s="50"/>
      <c r="GB72" s="79"/>
      <c r="GC72" s="79"/>
      <c r="GD72" s="50"/>
      <c r="GE72" s="79"/>
      <c r="GF72" s="79"/>
      <c r="GG72" s="50"/>
      <c r="GH72" s="79"/>
      <c r="GI72" s="79"/>
      <c r="GJ72" s="50"/>
      <c r="GK72" s="79"/>
      <c r="GL72" s="79"/>
      <c r="GM72" s="50"/>
      <c r="GN72" s="79"/>
      <c r="GO72" s="79"/>
      <c r="GP72" s="50"/>
      <c r="GQ72" s="79"/>
      <c r="GR72" s="79"/>
      <c r="GS72" s="50"/>
      <c r="GT72" s="79"/>
      <c r="GU72" s="79"/>
      <c r="GV72" s="50"/>
      <c r="GW72" s="79"/>
      <c r="GX72" s="79"/>
      <c r="GY72" s="50"/>
      <c r="GZ72" s="79"/>
      <c r="HA72" s="79"/>
      <c r="HB72" s="50"/>
      <c r="HC72" s="79"/>
      <c r="HD72" s="79"/>
      <c r="HE72" s="50"/>
      <c r="HF72" s="79"/>
      <c r="HG72" s="79"/>
      <c r="HH72" s="50"/>
      <c r="HI72" s="79"/>
      <c r="HJ72" s="79"/>
      <c r="HK72" s="50"/>
      <c r="HL72" s="79"/>
      <c r="HM72" s="79"/>
      <c r="HN72" s="50"/>
      <c r="HO72" s="79"/>
      <c r="HP72" s="79"/>
      <c r="HQ72" s="50"/>
      <c r="HR72" s="79"/>
      <c r="HS72" s="79"/>
      <c r="HT72" s="50"/>
      <c r="HU72" s="79"/>
      <c r="HV72" s="79"/>
      <c r="HW72" s="50"/>
      <c r="HX72" s="79"/>
      <c r="HY72" s="79"/>
      <c r="HZ72" s="50"/>
      <c r="IA72" s="79"/>
      <c r="IB72" s="79"/>
      <c r="IC72" s="50"/>
      <c r="ID72" s="79"/>
      <c r="IE72" s="79"/>
      <c r="IF72" s="50"/>
      <c r="IG72" s="79"/>
      <c r="IH72" s="79"/>
      <c r="II72" s="50"/>
      <c r="IJ72" s="79"/>
      <c r="IK72" s="79"/>
      <c r="IL72" s="50"/>
      <c r="IM72" s="79"/>
      <c r="IN72" s="79"/>
      <c r="IO72" s="50"/>
      <c r="IP72" s="79"/>
      <c r="IQ72" s="79"/>
      <c r="IR72" s="50"/>
      <c r="IS72" s="79"/>
      <c r="IT72" s="79"/>
      <c r="IU72" s="50"/>
    </row>
    <row r="73" spans="1:255">
      <c r="A73" s="51"/>
      <c r="B73" s="51"/>
      <c r="C73" s="50"/>
      <c r="D73" s="51"/>
      <c r="E73" s="51"/>
      <c r="F73" s="50"/>
      <c r="G73" s="51"/>
      <c r="H73" s="51"/>
      <c r="I73" s="50"/>
      <c r="J73" s="51"/>
      <c r="K73" s="51"/>
      <c r="L73" s="50"/>
      <c r="M73" s="51"/>
      <c r="N73" s="51"/>
      <c r="O73" s="50"/>
      <c r="P73" s="51"/>
      <c r="Q73" s="51"/>
      <c r="R73" s="50"/>
      <c r="S73" s="51"/>
      <c r="T73" s="51"/>
      <c r="U73" s="50"/>
      <c r="V73" s="51"/>
      <c r="W73" s="51"/>
      <c r="X73" s="50"/>
      <c r="Y73" s="51"/>
      <c r="Z73" s="51"/>
      <c r="AA73" s="50"/>
      <c r="AB73" s="51"/>
      <c r="AC73" s="51"/>
      <c r="AD73" s="50"/>
      <c r="AE73" s="51"/>
      <c r="AF73" s="51"/>
      <c r="AG73" s="50"/>
      <c r="AH73" s="51"/>
      <c r="AI73" s="51"/>
      <c r="AJ73" s="50"/>
      <c r="AK73" s="51"/>
      <c r="AL73" s="51"/>
      <c r="AM73" s="50"/>
      <c r="AN73" s="51"/>
      <c r="AO73" s="51"/>
      <c r="AP73" s="50"/>
      <c r="AQ73" s="51"/>
      <c r="AR73" s="51"/>
      <c r="AS73" s="50"/>
      <c r="AT73" s="51"/>
      <c r="AU73" s="51"/>
      <c r="AV73" s="50"/>
      <c r="AW73" s="51"/>
      <c r="AX73" s="51"/>
      <c r="AY73" s="50"/>
      <c r="AZ73" s="51"/>
      <c r="BA73" s="51"/>
      <c r="BB73" s="50"/>
      <c r="BC73" s="51"/>
      <c r="BD73" s="51"/>
      <c r="BE73" s="50"/>
      <c r="BF73" s="51"/>
      <c r="BG73" s="51"/>
      <c r="BH73" s="50"/>
      <c r="BI73" s="51"/>
      <c r="BJ73" s="51"/>
      <c r="BK73" s="50"/>
      <c r="BL73" s="51"/>
      <c r="BM73" s="51"/>
      <c r="BN73" s="50"/>
      <c r="BO73" s="51"/>
      <c r="BP73" s="51"/>
      <c r="BQ73" s="50"/>
      <c r="BR73" s="51"/>
      <c r="BS73" s="51"/>
      <c r="BT73" s="50"/>
      <c r="BU73" s="51"/>
      <c r="BV73" s="51"/>
      <c r="BW73" s="50"/>
      <c r="BX73" s="51"/>
      <c r="BY73" s="51"/>
      <c r="BZ73" s="50"/>
      <c r="CA73" s="51"/>
      <c r="CB73" s="51"/>
      <c r="CC73" s="50"/>
      <c r="CD73" s="51"/>
      <c r="CE73" s="51"/>
      <c r="CF73" s="50"/>
      <c r="CG73" s="51"/>
      <c r="CH73" s="51"/>
      <c r="CI73" s="50"/>
      <c r="CJ73" s="51"/>
      <c r="CK73" s="51"/>
      <c r="CL73" s="50"/>
      <c r="CM73" s="51"/>
      <c r="CN73" s="51"/>
      <c r="CO73" s="50"/>
      <c r="CP73" s="51"/>
      <c r="CQ73" s="51"/>
      <c r="CR73" s="50"/>
      <c r="CS73" s="51"/>
      <c r="CT73" s="51"/>
      <c r="CU73" s="50"/>
      <c r="CV73" s="51"/>
      <c r="CW73" s="51"/>
      <c r="CX73" s="50"/>
      <c r="CY73" s="51"/>
      <c r="CZ73" s="51"/>
      <c r="DA73" s="50"/>
      <c r="DB73" s="51"/>
      <c r="DC73" s="51"/>
      <c r="DD73" s="50"/>
      <c r="DE73" s="51"/>
      <c r="DF73" s="51"/>
      <c r="DG73" s="50"/>
      <c r="DH73" s="51"/>
      <c r="DI73" s="51"/>
      <c r="DJ73" s="50"/>
      <c r="DK73" s="51"/>
      <c r="DL73" s="51"/>
      <c r="DM73" s="50"/>
      <c r="DN73" s="51"/>
      <c r="DO73" s="51"/>
      <c r="DP73" s="50"/>
      <c r="DQ73" s="51"/>
      <c r="DR73" s="51"/>
      <c r="DS73" s="50"/>
      <c r="DT73" s="51"/>
      <c r="DU73" s="51"/>
      <c r="DV73" s="50"/>
      <c r="DW73" s="51"/>
      <c r="DX73" s="51"/>
      <c r="DY73" s="50"/>
      <c r="DZ73" s="51"/>
      <c r="EA73" s="51"/>
      <c r="EB73" s="50"/>
      <c r="EC73" s="51"/>
      <c r="ED73" s="51"/>
      <c r="EE73" s="50"/>
      <c r="EF73" s="51"/>
      <c r="EG73" s="51"/>
      <c r="EH73" s="50"/>
      <c r="EI73" s="51"/>
      <c r="EJ73" s="51"/>
      <c r="EK73" s="50"/>
      <c r="EL73" s="51"/>
      <c r="EM73" s="51"/>
      <c r="EN73" s="50"/>
      <c r="EO73" s="51"/>
      <c r="EP73" s="51"/>
      <c r="EQ73" s="50"/>
      <c r="ER73" s="51"/>
      <c r="ES73" s="51"/>
      <c r="ET73" s="50"/>
      <c r="EU73" s="51"/>
      <c r="EV73" s="51"/>
      <c r="EW73" s="50"/>
      <c r="EX73" s="51"/>
      <c r="EY73" s="51"/>
      <c r="EZ73" s="50"/>
      <c r="FA73" s="51"/>
      <c r="FB73" s="51"/>
      <c r="FC73" s="50"/>
      <c r="FD73" s="51"/>
      <c r="FE73" s="51"/>
      <c r="FF73" s="50"/>
      <c r="FG73" s="51"/>
      <c r="FH73" s="51"/>
      <c r="FI73" s="50"/>
      <c r="FJ73" s="51"/>
      <c r="FK73" s="51"/>
      <c r="FL73" s="50"/>
      <c r="FM73" s="51"/>
      <c r="FN73" s="51"/>
      <c r="FO73" s="50"/>
      <c r="FP73" s="51"/>
      <c r="FQ73" s="51"/>
      <c r="FR73" s="50"/>
      <c r="FS73" s="51"/>
      <c r="FT73" s="51"/>
      <c r="FU73" s="50"/>
      <c r="FV73" s="51"/>
      <c r="FW73" s="51"/>
      <c r="FX73" s="50"/>
      <c r="FY73" s="51"/>
      <c r="FZ73" s="51"/>
      <c r="GA73" s="50"/>
      <c r="GB73" s="51"/>
      <c r="GC73" s="51"/>
      <c r="GD73" s="50"/>
      <c r="GE73" s="51"/>
      <c r="GF73" s="51"/>
      <c r="GG73" s="50"/>
      <c r="GH73" s="51"/>
      <c r="GI73" s="51"/>
      <c r="GJ73" s="50"/>
      <c r="GK73" s="51"/>
      <c r="GL73" s="51"/>
      <c r="GM73" s="50"/>
      <c r="GN73" s="51"/>
      <c r="GO73" s="51"/>
      <c r="GP73" s="50"/>
      <c r="GQ73" s="51"/>
      <c r="GR73" s="51"/>
      <c r="GS73" s="50"/>
      <c r="GT73" s="51"/>
      <c r="GU73" s="51"/>
      <c r="GV73" s="50"/>
      <c r="GW73" s="51"/>
      <c r="GX73" s="51"/>
      <c r="GY73" s="50"/>
      <c r="GZ73" s="51"/>
      <c r="HA73" s="51"/>
      <c r="HB73" s="50"/>
      <c r="HC73" s="51"/>
      <c r="HD73" s="51"/>
      <c r="HE73" s="50"/>
      <c r="HF73" s="51"/>
      <c r="HG73" s="51"/>
      <c r="HH73" s="50"/>
      <c r="HI73" s="51"/>
      <c r="HJ73" s="51"/>
      <c r="HK73" s="50"/>
      <c r="HL73" s="51"/>
      <c r="HM73" s="51"/>
      <c r="HN73" s="50"/>
      <c r="HO73" s="51"/>
      <c r="HP73" s="51"/>
      <c r="HQ73" s="50"/>
      <c r="HR73" s="51"/>
      <c r="HS73" s="51"/>
      <c r="HT73" s="50"/>
      <c r="HU73" s="51"/>
      <c r="HV73" s="51"/>
      <c r="HW73" s="50"/>
      <c r="HX73" s="51"/>
      <c r="HY73" s="51"/>
      <c r="HZ73" s="50"/>
      <c r="IA73" s="51"/>
      <c r="IB73" s="51"/>
      <c r="IC73" s="50"/>
      <c r="ID73" s="51"/>
      <c r="IE73" s="51"/>
      <c r="IF73" s="50"/>
      <c r="IG73" s="51"/>
      <c r="IH73" s="51"/>
      <c r="II73" s="50"/>
      <c r="IJ73" s="51"/>
      <c r="IK73" s="51"/>
      <c r="IL73" s="50"/>
      <c r="IM73" s="51"/>
      <c r="IN73" s="51"/>
      <c r="IO73" s="50"/>
      <c r="IP73" s="51"/>
      <c r="IQ73" s="51"/>
      <c r="IR73" s="50"/>
      <c r="IS73" s="51"/>
      <c r="IT73" s="51"/>
      <c r="IU73" s="50"/>
    </row>
    <row r="74" spans="1:255">
      <c r="A74" s="31"/>
      <c r="B74" s="7"/>
      <c r="C74" s="42"/>
      <c r="D74" s="31"/>
      <c r="E74" s="7"/>
      <c r="F74" s="42"/>
      <c r="G74" s="31"/>
      <c r="H74" s="7"/>
      <c r="I74" s="42"/>
      <c r="J74" s="31"/>
      <c r="K74" s="7"/>
      <c r="L74" s="42"/>
      <c r="M74" s="31"/>
      <c r="N74" s="7"/>
      <c r="O74" s="42"/>
      <c r="P74" s="31"/>
      <c r="Q74" s="7"/>
      <c r="R74" s="42"/>
      <c r="S74" s="31"/>
      <c r="T74" s="7"/>
      <c r="U74" s="42"/>
      <c r="V74" s="31"/>
      <c r="W74" s="7"/>
      <c r="X74" s="42"/>
      <c r="Y74" s="31"/>
      <c r="Z74" s="7"/>
      <c r="AA74" s="42"/>
      <c r="AB74" s="31"/>
      <c r="AC74" s="7"/>
      <c r="AD74" s="42"/>
      <c r="AE74" s="31"/>
      <c r="AF74" s="7"/>
      <c r="AG74" s="42"/>
      <c r="AH74" s="31"/>
      <c r="AI74" s="7"/>
      <c r="AJ74" s="42"/>
      <c r="AK74" s="31"/>
      <c r="AL74" s="7"/>
      <c r="AM74" s="42"/>
      <c r="AN74" s="31"/>
      <c r="AO74" s="7"/>
      <c r="AP74" s="42"/>
      <c r="AQ74" s="31"/>
      <c r="AR74" s="7"/>
      <c r="AS74" s="42"/>
      <c r="AT74" s="31"/>
      <c r="AU74" s="7"/>
      <c r="AV74" s="42"/>
      <c r="AW74" s="31"/>
      <c r="AX74" s="7"/>
      <c r="AY74" s="42"/>
      <c r="AZ74" s="31"/>
      <c r="BA74" s="7"/>
      <c r="BB74" s="42"/>
      <c r="BC74" s="31"/>
      <c r="BD74" s="7"/>
      <c r="BE74" s="42"/>
      <c r="BF74" s="31"/>
      <c r="BG74" s="7"/>
      <c r="BH74" s="42"/>
      <c r="BI74" s="31"/>
      <c r="BJ74" s="7"/>
      <c r="BK74" s="42"/>
      <c r="BL74" s="31"/>
      <c r="BM74" s="7"/>
      <c r="BN74" s="42"/>
      <c r="BO74" s="31"/>
      <c r="BP74" s="7"/>
      <c r="BQ74" s="42"/>
      <c r="BR74" s="31"/>
      <c r="BS74" s="7"/>
      <c r="BT74" s="42"/>
      <c r="BU74" s="31"/>
      <c r="BV74" s="7"/>
      <c r="BW74" s="42"/>
      <c r="BX74" s="31"/>
      <c r="BY74" s="7"/>
      <c r="BZ74" s="42"/>
      <c r="CA74" s="31"/>
      <c r="CB74" s="7"/>
      <c r="CC74" s="42"/>
      <c r="CD74" s="31"/>
      <c r="CE74" s="7"/>
      <c r="CF74" s="42"/>
      <c r="CG74" s="31"/>
      <c r="CH74" s="7"/>
      <c r="CI74" s="42"/>
      <c r="CJ74" s="31"/>
      <c r="CK74" s="7"/>
      <c r="CL74" s="42"/>
      <c r="CM74" s="31"/>
      <c r="CN74" s="7"/>
      <c r="CO74" s="42"/>
      <c r="CP74" s="31"/>
      <c r="CQ74" s="7"/>
      <c r="CR74" s="42"/>
      <c r="CS74" s="31"/>
      <c r="CT74" s="7"/>
      <c r="CU74" s="42"/>
      <c r="CV74" s="31"/>
      <c r="CW74" s="7"/>
      <c r="CX74" s="42"/>
      <c r="CY74" s="31"/>
      <c r="CZ74" s="7"/>
      <c r="DA74" s="42"/>
      <c r="DB74" s="31"/>
      <c r="DC74" s="7"/>
      <c r="DD74" s="42"/>
      <c r="DE74" s="31"/>
      <c r="DF74" s="7"/>
      <c r="DG74" s="42"/>
      <c r="DH74" s="31"/>
      <c r="DI74" s="7"/>
      <c r="DJ74" s="42"/>
      <c r="DK74" s="31"/>
      <c r="DL74" s="7"/>
      <c r="DM74" s="42"/>
      <c r="DN74" s="31"/>
      <c r="DO74" s="7"/>
      <c r="DP74" s="42"/>
      <c r="DQ74" s="31"/>
      <c r="DR74" s="7"/>
      <c r="DS74" s="42"/>
      <c r="DT74" s="31"/>
      <c r="DU74" s="7"/>
      <c r="DV74" s="42"/>
      <c r="DW74" s="31"/>
      <c r="DX74" s="7"/>
      <c r="DY74" s="42"/>
      <c r="DZ74" s="31"/>
      <c r="EA74" s="7"/>
      <c r="EB74" s="42"/>
      <c r="EC74" s="31"/>
      <c r="ED74" s="7"/>
      <c r="EE74" s="42"/>
      <c r="EF74" s="31"/>
      <c r="EG74" s="7"/>
      <c r="EH74" s="42"/>
      <c r="EI74" s="31"/>
      <c r="EJ74" s="7"/>
      <c r="EK74" s="42"/>
      <c r="EL74" s="31"/>
      <c r="EM74" s="7"/>
      <c r="EN74" s="42"/>
      <c r="EO74" s="31"/>
      <c r="EP74" s="7"/>
      <c r="EQ74" s="42"/>
      <c r="ER74" s="31"/>
      <c r="ES74" s="7"/>
      <c r="ET74" s="42"/>
      <c r="EU74" s="31"/>
      <c r="EV74" s="7"/>
      <c r="EW74" s="42"/>
      <c r="EX74" s="31"/>
      <c r="EY74" s="7"/>
      <c r="EZ74" s="42"/>
      <c r="FA74" s="31"/>
      <c r="FB74" s="7"/>
      <c r="FC74" s="42"/>
      <c r="FD74" s="31"/>
      <c r="FE74" s="7"/>
      <c r="FF74" s="42"/>
      <c r="FG74" s="31"/>
      <c r="FH74" s="7"/>
      <c r="FI74" s="42"/>
      <c r="FJ74" s="31"/>
      <c r="FK74" s="7"/>
      <c r="FL74" s="42"/>
      <c r="FM74" s="31"/>
      <c r="FN74" s="7"/>
      <c r="FO74" s="42"/>
      <c r="FP74" s="31"/>
      <c r="FQ74" s="7"/>
      <c r="FR74" s="42"/>
      <c r="FS74" s="31"/>
      <c r="FT74" s="7"/>
      <c r="FU74" s="42"/>
      <c r="FV74" s="31"/>
      <c r="FW74" s="7"/>
      <c r="FX74" s="42"/>
      <c r="FY74" s="31"/>
      <c r="FZ74" s="7"/>
      <c r="GA74" s="42"/>
      <c r="GB74" s="31"/>
      <c r="GC74" s="7"/>
      <c r="GD74" s="42"/>
      <c r="GE74" s="31"/>
      <c r="GF74" s="7"/>
      <c r="GG74" s="42"/>
      <c r="GH74" s="31"/>
      <c r="GI74" s="7"/>
      <c r="GJ74" s="42"/>
      <c r="GK74" s="31"/>
      <c r="GL74" s="7"/>
      <c r="GM74" s="42"/>
      <c r="GN74" s="31"/>
      <c r="GO74" s="7"/>
      <c r="GP74" s="42"/>
      <c r="GQ74" s="31"/>
      <c r="GR74" s="7"/>
      <c r="GS74" s="42"/>
      <c r="GT74" s="31"/>
      <c r="GU74" s="7"/>
      <c r="GV74" s="42"/>
      <c r="GW74" s="31"/>
      <c r="GX74" s="7"/>
      <c r="GY74" s="42"/>
      <c r="GZ74" s="31"/>
      <c r="HA74" s="7"/>
      <c r="HB74" s="42"/>
      <c r="HC74" s="31"/>
      <c r="HD74" s="7"/>
      <c r="HE74" s="42"/>
      <c r="HF74" s="31"/>
      <c r="HG74" s="7"/>
      <c r="HH74" s="42"/>
      <c r="HI74" s="31"/>
      <c r="HJ74" s="7"/>
      <c r="HK74" s="42"/>
      <c r="HL74" s="31"/>
      <c r="HM74" s="7"/>
      <c r="HN74" s="42"/>
      <c r="HO74" s="31"/>
      <c r="HP74" s="7"/>
      <c r="HQ74" s="42"/>
      <c r="HR74" s="31"/>
      <c r="HS74" s="7"/>
      <c r="HT74" s="42"/>
      <c r="HU74" s="31"/>
      <c r="HV74" s="7"/>
      <c r="HW74" s="42"/>
      <c r="HX74" s="31"/>
      <c r="HY74" s="7"/>
      <c r="HZ74" s="42"/>
      <c r="IA74" s="31"/>
      <c r="IB74" s="7"/>
      <c r="IC74" s="42"/>
      <c r="ID74" s="31"/>
      <c r="IE74" s="7"/>
      <c r="IF74" s="42"/>
      <c r="IG74" s="31"/>
      <c r="IH74" s="7"/>
      <c r="II74" s="42"/>
      <c r="IJ74" s="31"/>
      <c r="IK74" s="7"/>
      <c r="IL74" s="42"/>
      <c r="IM74" s="31"/>
      <c r="IN74" s="7"/>
      <c r="IO74" s="42"/>
      <c r="IP74" s="31"/>
      <c r="IQ74" s="7"/>
      <c r="IR74" s="42"/>
      <c r="IS74" s="31"/>
      <c r="IT74" s="7"/>
      <c r="IU74" s="42"/>
    </row>
    <row r="75" spans="1:255">
      <c r="A75" s="8"/>
      <c r="B75" s="8"/>
      <c r="C75" s="38"/>
      <c r="D75" s="8"/>
      <c r="E75" s="8"/>
      <c r="F75" s="38"/>
      <c r="G75" s="8"/>
      <c r="H75" s="8"/>
      <c r="I75" s="38"/>
      <c r="J75" s="8"/>
      <c r="K75" s="8"/>
      <c r="L75" s="38"/>
      <c r="M75" s="8"/>
      <c r="N75" s="8"/>
      <c r="O75" s="38"/>
      <c r="P75" s="8"/>
      <c r="Q75" s="8"/>
      <c r="R75" s="38"/>
      <c r="S75" s="8"/>
      <c r="T75" s="8"/>
      <c r="U75" s="38"/>
      <c r="V75" s="8"/>
      <c r="W75" s="8"/>
      <c r="X75" s="38"/>
      <c r="Y75" s="8"/>
      <c r="Z75" s="8"/>
      <c r="AA75" s="38"/>
      <c r="AB75" s="8"/>
      <c r="AC75" s="8"/>
      <c r="AD75" s="38"/>
      <c r="AE75" s="8"/>
      <c r="AF75" s="8"/>
      <c r="AG75" s="38"/>
      <c r="AH75" s="8"/>
      <c r="AI75" s="8"/>
      <c r="AJ75" s="38"/>
      <c r="AK75" s="8"/>
      <c r="AL75" s="8"/>
      <c r="AM75" s="38"/>
      <c r="AN75" s="8"/>
      <c r="AO75" s="8"/>
      <c r="AP75" s="38"/>
      <c r="AQ75" s="8"/>
      <c r="AR75" s="8"/>
      <c r="AS75" s="38"/>
      <c r="AT75" s="8"/>
      <c r="AU75" s="8"/>
      <c r="AV75" s="38"/>
      <c r="AW75" s="8"/>
      <c r="AX75" s="8"/>
      <c r="AY75" s="38"/>
      <c r="AZ75" s="8"/>
      <c r="BA75" s="8"/>
      <c r="BB75" s="38"/>
      <c r="BC75" s="8"/>
      <c r="BD75" s="8"/>
      <c r="BE75" s="38"/>
      <c r="BF75" s="8"/>
      <c r="BG75" s="8"/>
      <c r="BH75" s="38"/>
      <c r="BI75" s="8"/>
      <c r="BJ75" s="8"/>
      <c r="BK75" s="38"/>
      <c r="BL75" s="8"/>
      <c r="BM75" s="8"/>
      <c r="BN75" s="38"/>
      <c r="BO75" s="8"/>
      <c r="BP75" s="8"/>
      <c r="BQ75" s="38"/>
      <c r="BR75" s="8"/>
      <c r="BS75" s="8"/>
      <c r="BT75" s="38"/>
      <c r="BU75" s="8"/>
      <c r="BV75" s="8"/>
      <c r="BW75" s="38"/>
      <c r="BX75" s="8"/>
      <c r="BY75" s="8"/>
      <c r="BZ75" s="38"/>
      <c r="CA75" s="8"/>
      <c r="CB75" s="8"/>
      <c r="CC75" s="38"/>
      <c r="CD75" s="8"/>
      <c r="CE75" s="8"/>
      <c r="CF75" s="38"/>
      <c r="CG75" s="8"/>
      <c r="CH75" s="8"/>
      <c r="CI75" s="38"/>
      <c r="CJ75" s="8"/>
      <c r="CK75" s="8"/>
      <c r="CL75" s="38"/>
      <c r="CM75" s="8"/>
      <c r="CN75" s="8"/>
      <c r="CO75" s="38"/>
      <c r="CP75" s="8"/>
      <c r="CQ75" s="8"/>
      <c r="CR75" s="38"/>
      <c r="CS75" s="8"/>
      <c r="CT75" s="8"/>
      <c r="CU75" s="38"/>
      <c r="CV75" s="8"/>
      <c r="CW75" s="8"/>
      <c r="CX75" s="38"/>
      <c r="CY75" s="8"/>
      <c r="CZ75" s="8"/>
      <c r="DA75" s="38"/>
      <c r="DB75" s="8"/>
      <c r="DC75" s="8"/>
      <c r="DD75" s="38"/>
      <c r="DE75" s="8"/>
      <c r="DF75" s="8"/>
      <c r="DG75" s="38"/>
      <c r="DH75" s="8"/>
      <c r="DI75" s="8"/>
      <c r="DJ75" s="38"/>
      <c r="DK75" s="8"/>
      <c r="DL75" s="8"/>
      <c r="DM75" s="38"/>
      <c r="DN75" s="8"/>
      <c r="DO75" s="8"/>
      <c r="DP75" s="38"/>
      <c r="DQ75" s="8"/>
      <c r="DR75" s="8"/>
      <c r="DS75" s="38"/>
      <c r="DT75" s="8"/>
      <c r="DU75" s="8"/>
      <c r="DV75" s="38"/>
      <c r="DW75" s="8"/>
      <c r="DX75" s="8"/>
      <c r="DY75" s="38"/>
      <c r="DZ75" s="8"/>
      <c r="EA75" s="8"/>
      <c r="EB75" s="38"/>
      <c r="EC75" s="8"/>
      <c r="ED75" s="8"/>
      <c r="EE75" s="38"/>
      <c r="EF75" s="8"/>
      <c r="EG75" s="8"/>
      <c r="EH75" s="38"/>
      <c r="EI75" s="8"/>
      <c r="EJ75" s="8"/>
      <c r="EK75" s="38"/>
      <c r="EL75" s="8"/>
      <c r="EM75" s="8"/>
      <c r="EN75" s="38"/>
      <c r="EO75" s="8"/>
      <c r="EP75" s="8"/>
      <c r="EQ75" s="38"/>
      <c r="ER75" s="8"/>
      <c r="ES75" s="8"/>
      <c r="ET75" s="38"/>
      <c r="EU75" s="8"/>
      <c r="EV75" s="8"/>
      <c r="EW75" s="38"/>
      <c r="EX75" s="8"/>
      <c r="EY75" s="8"/>
      <c r="EZ75" s="38"/>
      <c r="FA75" s="8"/>
      <c r="FB75" s="8"/>
      <c r="FC75" s="38"/>
      <c r="FD75" s="8"/>
      <c r="FE75" s="8"/>
      <c r="FF75" s="38"/>
      <c r="FG75" s="8"/>
      <c r="FH75" s="8"/>
      <c r="FI75" s="38"/>
      <c r="FJ75" s="8"/>
      <c r="FK75" s="8"/>
      <c r="FL75" s="38"/>
      <c r="FM75" s="8"/>
      <c r="FN75" s="8"/>
      <c r="FO75" s="38"/>
      <c r="FP75" s="8"/>
      <c r="FQ75" s="8"/>
      <c r="FR75" s="38"/>
      <c r="FS75" s="8"/>
      <c r="FT75" s="8"/>
      <c r="FU75" s="38"/>
      <c r="FV75" s="8"/>
      <c r="FW75" s="8"/>
      <c r="FX75" s="38"/>
      <c r="FY75" s="8"/>
      <c r="FZ75" s="8"/>
      <c r="GA75" s="38"/>
      <c r="GB75" s="8"/>
      <c r="GC75" s="8"/>
      <c r="GD75" s="38"/>
      <c r="GE75" s="8"/>
      <c r="GF75" s="8"/>
      <c r="GG75" s="38"/>
      <c r="GH75" s="8"/>
      <c r="GI75" s="8"/>
      <c r="GJ75" s="38"/>
      <c r="GK75" s="8"/>
      <c r="GL75" s="8"/>
      <c r="GM75" s="38"/>
      <c r="GN75" s="8"/>
      <c r="GO75" s="8"/>
      <c r="GP75" s="38"/>
      <c r="GQ75" s="8"/>
      <c r="GR75" s="8"/>
      <c r="GS75" s="38"/>
      <c r="GT75" s="8"/>
      <c r="GU75" s="8"/>
      <c r="GV75" s="38"/>
      <c r="GW75" s="8"/>
      <c r="GX75" s="8"/>
      <c r="GY75" s="38"/>
      <c r="GZ75" s="8"/>
      <c r="HA75" s="8"/>
      <c r="HB75" s="38"/>
      <c r="HC75" s="8"/>
      <c r="HD75" s="8"/>
      <c r="HE75" s="38"/>
      <c r="HF75" s="8"/>
      <c r="HG75" s="8"/>
      <c r="HH75" s="38"/>
      <c r="HI75" s="8"/>
      <c r="HJ75" s="8"/>
      <c r="HK75" s="38"/>
      <c r="HL75" s="8"/>
      <c r="HM75" s="8"/>
      <c r="HN75" s="38"/>
      <c r="HO75" s="8"/>
      <c r="HP75" s="8"/>
      <c r="HQ75" s="38"/>
      <c r="HR75" s="8"/>
      <c r="HS75" s="8"/>
      <c r="HT75" s="38"/>
      <c r="HU75" s="8"/>
      <c r="HV75" s="8"/>
      <c r="HW75" s="38"/>
      <c r="HX75" s="8"/>
      <c r="HY75" s="8"/>
      <c r="HZ75" s="38"/>
      <c r="IA75" s="8"/>
      <c r="IB75" s="8"/>
      <c r="IC75" s="38"/>
      <c r="ID75" s="8"/>
      <c r="IE75" s="8"/>
      <c r="IF75" s="38"/>
      <c r="IG75" s="8"/>
      <c r="IH75" s="8"/>
      <c r="II75" s="38"/>
      <c r="IJ75" s="8"/>
      <c r="IK75" s="8"/>
      <c r="IL75" s="38"/>
      <c r="IM75" s="8"/>
      <c r="IN75" s="8"/>
      <c r="IO75" s="38"/>
      <c r="IP75" s="8"/>
      <c r="IQ75" s="8"/>
      <c r="IR75" s="38"/>
      <c r="IS75" s="8"/>
      <c r="IT75" s="8"/>
      <c r="IU75" s="38"/>
    </row>
    <row r="76" spans="1:255">
      <c r="A76" s="8"/>
      <c r="B76" s="8"/>
      <c r="C76" s="38"/>
      <c r="D76" s="8"/>
      <c r="E76" s="8"/>
      <c r="F76" s="38"/>
      <c r="G76" s="8"/>
      <c r="H76" s="8"/>
      <c r="I76" s="38"/>
      <c r="J76" s="8"/>
      <c r="K76" s="8"/>
      <c r="L76" s="38"/>
      <c r="M76" s="8"/>
      <c r="N76" s="8"/>
      <c r="O76" s="38"/>
      <c r="P76" s="8"/>
      <c r="Q76" s="8"/>
      <c r="R76" s="38"/>
      <c r="S76" s="8"/>
      <c r="T76" s="8"/>
      <c r="U76" s="38"/>
      <c r="V76" s="8"/>
      <c r="W76" s="8"/>
      <c r="X76" s="38"/>
      <c r="Y76" s="8"/>
      <c r="Z76" s="8"/>
      <c r="AA76" s="38"/>
      <c r="AB76" s="8"/>
      <c r="AC76" s="8"/>
      <c r="AD76" s="38"/>
      <c r="AE76" s="8"/>
      <c r="AF76" s="8"/>
      <c r="AG76" s="38"/>
      <c r="AH76" s="8"/>
      <c r="AI76" s="8"/>
      <c r="AJ76" s="38"/>
      <c r="AK76" s="8"/>
      <c r="AL76" s="8"/>
      <c r="AM76" s="38"/>
      <c r="AN76" s="8"/>
      <c r="AO76" s="8"/>
      <c r="AP76" s="38"/>
      <c r="AQ76" s="8"/>
      <c r="AR76" s="8"/>
      <c r="AS76" s="38"/>
      <c r="AT76" s="8"/>
      <c r="AU76" s="8"/>
      <c r="AV76" s="38"/>
      <c r="AW76" s="8"/>
      <c r="AX76" s="8"/>
      <c r="AY76" s="38"/>
      <c r="AZ76" s="8"/>
      <c r="BA76" s="8"/>
      <c r="BB76" s="38"/>
      <c r="BC76" s="8"/>
      <c r="BD76" s="8"/>
      <c r="BE76" s="38"/>
      <c r="BF76" s="8"/>
      <c r="BG76" s="8"/>
      <c r="BH76" s="38"/>
      <c r="BI76" s="8"/>
      <c r="BJ76" s="8"/>
      <c r="BK76" s="38"/>
      <c r="BL76" s="8"/>
      <c r="BM76" s="8"/>
      <c r="BN76" s="38"/>
      <c r="BO76" s="8"/>
      <c r="BP76" s="8"/>
      <c r="BQ76" s="38"/>
      <c r="BR76" s="8"/>
      <c r="BS76" s="8"/>
      <c r="BT76" s="38"/>
      <c r="BU76" s="8"/>
      <c r="BV76" s="8"/>
      <c r="BW76" s="38"/>
      <c r="BX76" s="8"/>
      <c r="BY76" s="8"/>
      <c r="BZ76" s="38"/>
      <c r="CA76" s="8"/>
      <c r="CB76" s="8"/>
      <c r="CC76" s="38"/>
      <c r="CD76" s="8"/>
      <c r="CE76" s="8"/>
      <c r="CF76" s="38"/>
      <c r="CG76" s="8"/>
      <c r="CH76" s="8"/>
      <c r="CI76" s="38"/>
      <c r="CJ76" s="8"/>
      <c r="CK76" s="8"/>
      <c r="CL76" s="38"/>
      <c r="CM76" s="8"/>
      <c r="CN76" s="8"/>
      <c r="CO76" s="38"/>
      <c r="CP76" s="8"/>
      <c r="CQ76" s="8"/>
      <c r="CR76" s="38"/>
      <c r="CS76" s="8"/>
      <c r="CT76" s="8"/>
      <c r="CU76" s="38"/>
      <c r="CV76" s="8"/>
      <c r="CW76" s="8"/>
      <c r="CX76" s="38"/>
      <c r="CY76" s="8"/>
      <c r="CZ76" s="8"/>
      <c r="DA76" s="38"/>
      <c r="DB76" s="8"/>
      <c r="DC76" s="8"/>
      <c r="DD76" s="38"/>
      <c r="DE76" s="8"/>
      <c r="DF76" s="8"/>
      <c r="DG76" s="38"/>
      <c r="DH76" s="8"/>
      <c r="DI76" s="8"/>
      <c r="DJ76" s="38"/>
      <c r="DK76" s="8"/>
      <c r="DL76" s="8"/>
      <c r="DM76" s="38"/>
      <c r="DN76" s="8"/>
      <c r="DO76" s="8"/>
      <c r="DP76" s="38"/>
      <c r="DQ76" s="8"/>
      <c r="DR76" s="8"/>
      <c r="DS76" s="38"/>
      <c r="DT76" s="8"/>
      <c r="DU76" s="8"/>
      <c r="DV76" s="38"/>
      <c r="DW76" s="8"/>
      <c r="DX76" s="8"/>
      <c r="DY76" s="38"/>
      <c r="DZ76" s="8"/>
      <c r="EA76" s="8"/>
      <c r="EB76" s="38"/>
      <c r="EC76" s="8"/>
      <c r="ED76" s="8"/>
      <c r="EE76" s="38"/>
      <c r="EF76" s="8"/>
      <c r="EG76" s="8"/>
      <c r="EH76" s="38"/>
      <c r="EI76" s="8"/>
      <c r="EJ76" s="8"/>
      <c r="EK76" s="38"/>
      <c r="EL76" s="8"/>
      <c r="EM76" s="8"/>
      <c r="EN76" s="38"/>
      <c r="EO76" s="8"/>
      <c r="EP76" s="8"/>
      <c r="EQ76" s="38"/>
      <c r="ER76" s="8"/>
      <c r="ES76" s="8"/>
      <c r="ET76" s="38"/>
      <c r="EU76" s="8"/>
      <c r="EV76" s="8"/>
      <c r="EW76" s="38"/>
      <c r="EX76" s="8"/>
      <c r="EY76" s="8"/>
      <c r="EZ76" s="38"/>
      <c r="FA76" s="8"/>
      <c r="FB76" s="8"/>
      <c r="FC76" s="38"/>
      <c r="FD76" s="8"/>
      <c r="FE76" s="8"/>
      <c r="FF76" s="38"/>
      <c r="FG76" s="8"/>
      <c r="FH76" s="8"/>
      <c r="FI76" s="38"/>
      <c r="FJ76" s="8"/>
      <c r="FK76" s="8"/>
      <c r="FL76" s="38"/>
      <c r="FM76" s="8"/>
      <c r="FN76" s="8"/>
      <c r="FO76" s="38"/>
      <c r="FP76" s="8"/>
      <c r="FQ76" s="8"/>
      <c r="FR76" s="38"/>
      <c r="FS76" s="8"/>
      <c r="FT76" s="8"/>
      <c r="FU76" s="38"/>
      <c r="FV76" s="8"/>
      <c r="FW76" s="8"/>
      <c r="FX76" s="38"/>
      <c r="FY76" s="8"/>
      <c r="FZ76" s="8"/>
      <c r="GA76" s="38"/>
      <c r="GB76" s="8"/>
      <c r="GC76" s="8"/>
      <c r="GD76" s="38"/>
      <c r="GE76" s="8"/>
      <c r="GF76" s="8"/>
      <c r="GG76" s="38"/>
      <c r="GH76" s="8"/>
      <c r="GI76" s="8"/>
      <c r="GJ76" s="38"/>
      <c r="GK76" s="8"/>
      <c r="GL76" s="8"/>
      <c r="GM76" s="38"/>
      <c r="GN76" s="8"/>
      <c r="GO76" s="8"/>
      <c r="GP76" s="38"/>
      <c r="GQ76" s="8"/>
      <c r="GR76" s="8"/>
      <c r="GS76" s="38"/>
      <c r="GT76" s="8"/>
      <c r="GU76" s="8"/>
      <c r="GV76" s="38"/>
      <c r="GW76" s="8"/>
      <c r="GX76" s="8"/>
      <c r="GY76" s="38"/>
      <c r="GZ76" s="8"/>
      <c r="HA76" s="8"/>
      <c r="HB76" s="38"/>
      <c r="HC76" s="8"/>
      <c r="HD76" s="8"/>
      <c r="HE76" s="38"/>
      <c r="HF76" s="8"/>
      <c r="HG76" s="8"/>
      <c r="HH76" s="38"/>
      <c r="HI76" s="8"/>
      <c r="HJ76" s="8"/>
      <c r="HK76" s="38"/>
      <c r="HL76" s="8"/>
      <c r="HM76" s="8"/>
      <c r="HN76" s="38"/>
      <c r="HO76" s="8"/>
      <c r="HP76" s="8"/>
      <c r="HQ76" s="38"/>
      <c r="HR76" s="8"/>
      <c r="HS76" s="8"/>
      <c r="HT76" s="38"/>
      <c r="HU76" s="8"/>
      <c r="HV76" s="8"/>
      <c r="HW76" s="38"/>
      <c r="HX76" s="8"/>
      <c r="HY76" s="8"/>
      <c r="HZ76" s="38"/>
      <c r="IA76" s="8"/>
      <c r="IB76" s="8"/>
      <c r="IC76" s="38"/>
      <c r="ID76" s="8"/>
      <c r="IE76" s="8"/>
      <c r="IF76" s="38"/>
      <c r="IG76" s="8"/>
      <c r="IH76" s="8"/>
      <c r="II76" s="38"/>
      <c r="IJ76" s="8"/>
      <c r="IK76" s="8"/>
      <c r="IL76" s="38"/>
      <c r="IM76" s="8"/>
      <c r="IN76" s="8"/>
      <c r="IO76" s="38"/>
      <c r="IP76" s="8"/>
      <c r="IQ76" s="8"/>
      <c r="IR76" s="38"/>
      <c r="IS76" s="8"/>
      <c r="IT76" s="8"/>
      <c r="IU76" s="38"/>
    </row>
    <row r="77" spans="1:255" ht="12.75" customHeight="1">
      <c r="A77" s="8"/>
      <c r="B77" s="8"/>
      <c r="C77" s="38"/>
      <c r="D77" s="8"/>
      <c r="E77" s="8"/>
      <c r="F77" s="38"/>
      <c r="G77" s="8"/>
      <c r="H77" s="8"/>
      <c r="I77" s="38"/>
      <c r="J77" s="8"/>
      <c r="K77" s="8"/>
      <c r="L77" s="38"/>
      <c r="M77" s="8"/>
      <c r="N77" s="8"/>
      <c r="O77" s="38"/>
      <c r="P77" s="8"/>
      <c r="Q77" s="8"/>
      <c r="R77" s="38"/>
      <c r="S77" s="8"/>
      <c r="T77" s="8"/>
      <c r="U77" s="38"/>
      <c r="V77" s="8"/>
      <c r="W77" s="8"/>
      <c r="X77" s="38"/>
      <c r="Y77" s="8"/>
      <c r="Z77" s="8"/>
      <c r="AA77" s="38"/>
      <c r="AB77" s="8"/>
      <c r="AC77" s="8"/>
      <c r="AD77" s="38"/>
      <c r="AE77" s="8"/>
      <c r="AF77" s="8"/>
      <c r="AG77" s="38"/>
      <c r="AH77" s="8"/>
      <c r="AI77" s="8"/>
      <c r="AJ77" s="38"/>
      <c r="AK77" s="8"/>
      <c r="AL77" s="8"/>
      <c r="AM77" s="38"/>
      <c r="AN77" s="8"/>
      <c r="AO77" s="8"/>
      <c r="AP77" s="38"/>
      <c r="AQ77" s="8"/>
      <c r="AR77" s="8"/>
      <c r="AS77" s="38"/>
      <c r="AT77" s="8"/>
      <c r="AU77" s="8"/>
      <c r="AV77" s="38"/>
      <c r="AW77" s="8"/>
      <c r="AX77" s="8"/>
      <c r="AY77" s="38"/>
      <c r="AZ77" s="8"/>
      <c r="BA77" s="8"/>
      <c r="BB77" s="38"/>
      <c r="BC77" s="8"/>
      <c r="BD77" s="8"/>
      <c r="BE77" s="38"/>
      <c r="BF77" s="8"/>
      <c r="BG77" s="8"/>
      <c r="BH77" s="38"/>
      <c r="BI77" s="8"/>
      <c r="BJ77" s="8"/>
      <c r="BK77" s="38"/>
      <c r="BL77" s="8"/>
      <c r="BM77" s="8"/>
      <c r="BN77" s="38"/>
      <c r="BO77" s="8"/>
      <c r="BP77" s="8"/>
      <c r="BQ77" s="38"/>
      <c r="BR77" s="8"/>
      <c r="BS77" s="8"/>
      <c r="BT77" s="38"/>
      <c r="BU77" s="8"/>
      <c r="BV77" s="8"/>
      <c r="BW77" s="38"/>
      <c r="BX77" s="8"/>
      <c r="BY77" s="8"/>
      <c r="BZ77" s="38"/>
      <c r="CA77" s="8"/>
      <c r="CB77" s="8"/>
      <c r="CC77" s="38"/>
      <c r="CD77" s="8"/>
      <c r="CE77" s="8"/>
      <c r="CF77" s="38"/>
      <c r="CG77" s="8"/>
      <c r="CH77" s="8"/>
      <c r="CI77" s="38"/>
      <c r="CJ77" s="8"/>
      <c r="CK77" s="8"/>
      <c r="CL77" s="38"/>
      <c r="CM77" s="8"/>
      <c r="CN77" s="8"/>
      <c r="CO77" s="38"/>
      <c r="CP77" s="8"/>
      <c r="CQ77" s="8"/>
      <c r="CR77" s="38"/>
      <c r="CS77" s="8"/>
      <c r="CT77" s="8"/>
      <c r="CU77" s="38"/>
      <c r="CV77" s="8"/>
      <c r="CW77" s="8"/>
      <c r="CX77" s="38"/>
      <c r="CY77" s="8"/>
      <c r="CZ77" s="8"/>
      <c r="DA77" s="38"/>
      <c r="DB77" s="8"/>
      <c r="DC77" s="8"/>
      <c r="DD77" s="38"/>
      <c r="DE77" s="8"/>
      <c r="DF77" s="8"/>
      <c r="DG77" s="38"/>
      <c r="DH77" s="8"/>
      <c r="DI77" s="8"/>
      <c r="DJ77" s="38"/>
      <c r="DK77" s="8"/>
      <c r="DL77" s="8"/>
      <c r="DM77" s="38"/>
      <c r="DN77" s="8"/>
      <c r="DO77" s="8"/>
      <c r="DP77" s="38"/>
      <c r="DQ77" s="8"/>
      <c r="DR77" s="8"/>
      <c r="DS77" s="38"/>
      <c r="DT77" s="8"/>
      <c r="DU77" s="8"/>
      <c r="DV77" s="38"/>
      <c r="DW77" s="8"/>
      <c r="DX77" s="8"/>
      <c r="DY77" s="38"/>
      <c r="DZ77" s="8"/>
      <c r="EA77" s="8"/>
      <c r="EB77" s="38"/>
      <c r="EC77" s="8"/>
      <c r="ED77" s="8"/>
      <c r="EE77" s="38"/>
      <c r="EF77" s="8"/>
      <c r="EG77" s="8"/>
      <c r="EH77" s="38"/>
      <c r="EI77" s="8"/>
      <c r="EJ77" s="8"/>
      <c r="EK77" s="38"/>
      <c r="EL77" s="8"/>
      <c r="EM77" s="8"/>
      <c r="EN77" s="38"/>
      <c r="EO77" s="8"/>
      <c r="EP77" s="8"/>
      <c r="EQ77" s="38"/>
      <c r="ER77" s="8"/>
      <c r="ES77" s="8"/>
      <c r="ET77" s="38"/>
      <c r="EU77" s="8"/>
      <c r="EV77" s="8"/>
      <c r="EW77" s="38"/>
      <c r="EX77" s="8"/>
      <c r="EY77" s="8"/>
      <c r="EZ77" s="38"/>
      <c r="FA77" s="8"/>
      <c r="FB77" s="8"/>
      <c r="FC77" s="38"/>
      <c r="FD77" s="8"/>
      <c r="FE77" s="8"/>
      <c r="FF77" s="38"/>
      <c r="FG77" s="8"/>
      <c r="FH77" s="8"/>
      <c r="FI77" s="38"/>
      <c r="FJ77" s="8"/>
      <c r="FK77" s="8"/>
      <c r="FL77" s="38"/>
      <c r="FM77" s="8"/>
      <c r="FN77" s="8"/>
      <c r="FO77" s="38"/>
      <c r="FP77" s="8"/>
      <c r="FQ77" s="8"/>
      <c r="FR77" s="38"/>
      <c r="FS77" s="8"/>
      <c r="FT77" s="8"/>
      <c r="FU77" s="38"/>
      <c r="FV77" s="8"/>
      <c r="FW77" s="8"/>
      <c r="FX77" s="38"/>
      <c r="FY77" s="8"/>
      <c r="FZ77" s="8"/>
      <c r="GA77" s="38"/>
      <c r="GB77" s="8"/>
      <c r="GC77" s="8"/>
      <c r="GD77" s="38"/>
      <c r="GE77" s="8"/>
      <c r="GF77" s="8"/>
      <c r="GG77" s="38"/>
      <c r="GH77" s="8"/>
      <c r="GI77" s="8"/>
      <c r="GJ77" s="38"/>
      <c r="GK77" s="8"/>
      <c r="GL77" s="8"/>
      <c r="GM77" s="38"/>
      <c r="GN77" s="8"/>
      <c r="GO77" s="8"/>
      <c r="GP77" s="38"/>
      <c r="GQ77" s="8"/>
      <c r="GR77" s="8"/>
      <c r="GS77" s="38"/>
      <c r="GT77" s="8"/>
      <c r="GU77" s="8"/>
      <c r="GV77" s="38"/>
      <c r="GW77" s="8"/>
      <c r="GX77" s="8"/>
      <c r="GY77" s="38"/>
      <c r="GZ77" s="8"/>
      <c r="HA77" s="8"/>
      <c r="HB77" s="38"/>
      <c r="HC77" s="8"/>
      <c r="HD77" s="8"/>
      <c r="HE77" s="38"/>
      <c r="HF77" s="8"/>
      <c r="HG77" s="8"/>
      <c r="HH77" s="38"/>
      <c r="HI77" s="8"/>
      <c r="HJ77" s="8"/>
      <c r="HK77" s="38"/>
      <c r="HL77" s="8"/>
      <c r="HM77" s="8"/>
      <c r="HN77" s="38"/>
      <c r="HO77" s="8"/>
      <c r="HP77" s="8"/>
      <c r="HQ77" s="38"/>
      <c r="HR77" s="8"/>
      <c r="HS77" s="8"/>
      <c r="HT77" s="38"/>
      <c r="HU77" s="8"/>
      <c r="HV77" s="8"/>
      <c r="HW77" s="38"/>
      <c r="HX77" s="8"/>
      <c r="HY77" s="8"/>
      <c r="HZ77" s="38"/>
      <c r="IA77" s="8"/>
      <c r="IB77" s="8"/>
      <c r="IC77" s="38"/>
      <c r="ID77" s="8"/>
      <c r="IE77" s="8"/>
      <c r="IF77" s="38"/>
      <c r="IG77" s="8"/>
      <c r="IH77" s="8"/>
      <c r="II77" s="38"/>
      <c r="IJ77" s="8"/>
      <c r="IK77" s="8"/>
      <c r="IL77" s="38"/>
      <c r="IM77" s="8"/>
      <c r="IN77" s="8"/>
      <c r="IO77" s="38"/>
      <c r="IP77" s="8"/>
      <c r="IQ77" s="8"/>
      <c r="IR77" s="38"/>
      <c r="IS77" s="8"/>
      <c r="IT77" s="8"/>
      <c r="IU77" s="38"/>
    </row>
    <row r="78" spans="1:255" ht="12.75" customHeight="1">
      <c r="A78" s="8"/>
      <c r="B78" s="8"/>
      <c r="C78" s="38"/>
      <c r="D78" s="8"/>
      <c r="E78" s="8"/>
      <c r="F78" s="38"/>
      <c r="G78" s="8"/>
      <c r="H78" s="8"/>
      <c r="I78" s="38"/>
      <c r="J78" s="8"/>
      <c r="K78" s="8"/>
      <c r="L78" s="38"/>
      <c r="M78" s="8"/>
      <c r="N78" s="8"/>
      <c r="O78" s="38"/>
      <c r="P78" s="8"/>
      <c r="Q78" s="8"/>
      <c r="R78" s="38"/>
      <c r="S78" s="8"/>
      <c r="T78" s="8"/>
      <c r="U78" s="38"/>
      <c r="V78" s="8"/>
      <c r="W78" s="8"/>
      <c r="X78" s="38"/>
      <c r="Y78" s="8"/>
      <c r="Z78" s="8"/>
      <c r="AA78" s="38"/>
      <c r="AB78" s="8"/>
      <c r="AC78" s="8"/>
      <c r="AD78" s="38"/>
      <c r="AE78" s="8"/>
      <c r="AF78" s="8"/>
      <c r="AG78" s="38"/>
      <c r="AH78" s="8"/>
      <c r="AI78" s="8"/>
      <c r="AJ78" s="38"/>
      <c r="AK78" s="8"/>
      <c r="AL78" s="8"/>
      <c r="AM78" s="38"/>
      <c r="AN78" s="8"/>
      <c r="AO78" s="8"/>
      <c r="AP78" s="38"/>
      <c r="AQ78" s="8"/>
      <c r="AR78" s="8"/>
      <c r="AS78" s="38"/>
      <c r="AT78" s="8"/>
      <c r="AU78" s="8"/>
      <c r="AV78" s="38"/>
      <c r="AW78" s="8"/>
      <c r="AX78" s="8"/>
      <c r="AY78" s="38"/>
      <c r="AZ78" s="8"/>
      <c r="BA78" s="8"/>
      <c r="BB78" s="38"/>
      <c r="BC78" s="8"/>
      <c r="BD78" s="8"/>
      <c r="BE78" s="38"/>
      <c r="BF78" s="8"/>
      <c r="BG78" s="8"/>
      <c r="BH78" s="38"/>
      <c r="BI78" s="8"/>
      <c r="BJ78" s="8"/>
      <c r="BK78" s="38"/>
      <c r="BL78" s="8"/>
      <c r="BM78" s="8"/>
      <c r="BN78" s="38"/>
      <c r="BO78" s="8"/>
      <c r="BP78" s="8"/>
      <c r="BQ78" s="38"/>
      <c r="BR78" s="8"/>
      <c r="BS78" s="8"/>
      <c r="BT78" s="38"/>
      <c r="BU78" s="8"/>
      <c r="BV78" s="8"/>
      <c r="BW78" s="38"/>
      <c r="BX78" s="8"/>
      <c r="BY78" s="8"/>
      <c r="BZ78" s="38"/>
      <c r="CA78" s="8"/>
      <c r="CB78" s="8"/>
      <c r="CC78" s="38"/>
      <c r="CD78" s="8"/>
      <c r="CE78" s="8"/>
      <c r="CF78" s="38"/>
      <c r="CG78" s="8"/>
      <c r="CH78" s="8"/>
      <c r="CI78" s="38"/>
      <c r="CJ78" s="8"/>
      <c r="CK78" s="8"/>
      <c r="CL78" s="38"/>
      <c r="CM78" s="8"/>
      <c r="CN78" s="8"/>
      <c r="CO78" s="38"/>
      <c r="CP78" s="8"/>
      <c r="CQ78" s="8"/>
      <c r="CR78" s="38"/>
      <c r="CS78" s="8"/>
      <c r="CT78" s="8"/>
      <c r="CU78" s="38"/>
      <c r="CV78" s="8"/>
      <c r="CW78" s="8"/>
      <c r="CX78" s="38"/>
      <c r="CY78" s="8"/>
      <c r="CZ78" s="8"/>
      <c r="DA78" s="38"/>
      <c r="DB78" s="8"/>
      <c r="DC78" s="8"/>
      <c r="DD78" s="38"/>
      <c r="DE78" s="8"/>
      <c r="DF78" s="8"/>
      <c r="DG78" s="38"/>
      <c r="DH78" s="8"/>
      <c r="DI78" s="8"/>
      <c r="DJ78" s="38"/>
      <c r="DK78" s="8"/>
      <c r="DL78" s="8"/>
      <c r="DM78" s="38"/>
      <c r="DN78" s="8"/>
      <c r="DO78" s="8"/>
      <c r="DP78" s="38"/>
      <c r="DQ78" s="8"/>
      <c r="DR78" s="8"/>
      <c r="DS78" s="38"/>
      <c r="DT78" s="8"/>
      <c r="DU78" s="8"/>
      <c r="DV78" s="38"/>
      <c r="DW78" s="8"/>
      <c r="DX78" s="8"/>
      <c r="DY78" s="38"/>
      <c r="DZ78" s="8"/>
      <c r="EA78" s="8"/>
      <c r="EB78" s="38"/>
      <c r="EC78" s="8"/>
      <c r="ED78" s="8"/>
      <c r="EE78" s="38"/>
      <c r="EF78" s="8"/>
      <c r="EG78" s="8"/>
      <c r="EH78" s="38"/>
      <c r="EI78" s="8"/>
      <c r="EJ78" s="8"/>
      <c r="EK78" s="38"/>
      <c r="EL78" s="8"/>
      <c r="EM78" s="8"/>
      <c r="EN78" s="38"/>
      <c r="EO78" s="8"/>
      <c r="EP78" s="8"/>
      <c r="EQ78" s="38"/>
      <c r="ER78" s="8"/>
      <c r="ES78" s="8"/>
      <c r="ET78" s="38"/>
      <c r="EU78" s="8"/>
      <c r="EV78" s="8"/>
      <c r="EW78" s="38"/>
      <c r="EX78" s="8"/>
      <c r="EY78" s="8"/>
      <c r="EZ78" s="38"/>
      <c r="FA78" s="8"/>
      <c r="FB78" s="8"/>
      <c r="FC78" s="38"/>
      <c r="FD78" s="8"/>
      <c r="FE78" s="8"/>
      <c r="FF78" s="38"/>
      <c r="FG78" s="8"/>
      <c r="FH78" s="8"/>
      <c r="FI78" s="38"/>
      <c r="FJ78" s="8"/>
      <c r="FK78" s="8"/>
      <c r="FL78" s="38"/>
      <c r="FM78" s="8"/>
      <c r="FN78" s="8"/>
      <c r="FO78" s="38"/>
      <c r="FP78" s="8"/>
      <c r="FQ78" s="8"/>
      <c r="FR78" s="38"/>
      <c r="FS78" s="8"/>
      <c r="FT78" s="8"/>
      <c r="FU78" s="38"/>
      <c r="FV78" s="8"/>
      <c r="FW78" s="8"/>
      <c r="FX78" s="38"/>
      <c r="FY78" s="8"/>
      <c r="FZ78" s="8"/>
      <c r="GA78" s="38"/>
      <c r="GB78" s="8"/>
      <c r="GC78" s="8"/>
      <c r="GD78" s="38"/>
      <c r="GE78" s="8"/>
      <c r="GF78" s="8"/>
      <c r="GG78" s="38"/>
      <c r="GH78" s="8"/>
      <c r="GI78" s="8"/>
      <c r="GJ78" s="38"/>
      <c r="GK78" s="8"/>
      <c r="GL78" s="8"/>
      <c r="GM78" s="38"/>
      <c r="GN78" s="8"/>
      <c r="GO78" s="8"/>
      <c r="GP78" s="38"/>
      <c r="GQ78" s="8"/>
      <c r="GR78" s="8"/>
      <c r="GS78" s="38"/>
      <c r="GT78" s="8"/>
      <c r="GU78" s="8"/>
      <c r="GV78" s="38"/>
      <c r="GW78" s="8"/>
      <c r="GX78" s="8"/>
      <c r="GY78" s="38"/>
      <c r="GZ78" s="8"/>
      <c r="HA78" s="8"/>
      <c r="HB78" s="38"/>
      <c r="HC78" s="8"/>
      <c r="HD78" s="8"/>
      <c r="HE78" s="38"/>
      <c r="HF78" s="8"/>
      <c r="HG78" s="8"/>
      <c r="HH78" s="38"/>
      <c r="HI78" s="8"/>
      <c r="HJ78" s="8"/>
      <c r="HK78" s="38"/>
      <c r="HL78" s="8"/>
      <c r="HM78" s="8"/>
      <c r="HN78" s="38"/>
      <c r="HO78" s="8"/>
      <c r="HP78" s="8"/>
      <c r="HQ78" s="38"/>
      <c r="HR78" s="8"/>
      <c r="HS78" s="8"/>
      <c r="HT78" s="38"/>
      <c r="HU78" s="8"/>
      <c r="HV78" s="8"/>
      <c r="HW78" s="38"/>
      <c r="HX78" s="8"/>
      <c r="HY78" s="8"/>
      <c r="HZ78" s="38"/>
      <c r="IA78" s="8"/>
      <c r="IB78" s="8"/>
      <c r="IC78" s="38"/>
      <c r="ID78" s="8"/>
      <c r="IE78" s="8"/>
      <c r="IF78" s="38"/>
      <c r="IG78" s="8"/>
      <c r="IH78" s="8"/>
      <c r="II78" s="38"/>
      <c r="IJ78" s="8"/>
      <c r="IK78" s="8"/>
      <c r="IL78" s="38"/>
      <c r="IM78" s="8"/>
      <c r="IN78" s="8"/>
      <c r="IO78" s="38"/>
      <c r="IP78" s="8"/>
      <c r="IQ78" s="8"/>
      <c r="IR78" s="38"/>
      <c r="IS78" s="8"/>
      <c r="IT78" s="8"/>
      <c r="IU78" s="38"/>
    </row>
    <row r="79" spans="1:255">
      <c r="A79" s="8"/>
      <c r="B79" s="8"/>
      <c r="C79" s="38"/>
      <c r="D79" s="8"/>
      <c r="E79" s="8"/>
      <c r="F79" s="38"/>
      <c r="G79" s="8"/>
      <c r="H79" s="8"/>
      <c r="I79" s="38"/>
      <c r="J79" s="8"/>
      <c r="K79" s="8"/>
      <c r="L79" s="38"/>
      <c r="M79" s="8"/>
      <c r="N79" s="8"/>
      <c r="O79" s="38"/>
      <c r="P79" s="8"/>
      <c r="Q79" s="8"/>
      <c r="R79" s="38"/>
      <c r="S79" s="8"/>
      <c r="T79" s="8"/>
      <c r="U79" s="38"/>
      <c r="V79" s="8"/>
      <c r="W79" s="8"/>
      <c r="X79" s="38"/>
      <c r="Y79" s="8"/>
      <c r="Z79" s="8"/>
      <c r="AA79" s="38"/>
      <c r="AB79" s="8"/>
      <c r="AC79" s="8"/>
      <c r="AD79" s="38"/>
      <c r="AE79" s="8"/>
      <c r="AF79" s="8"/>
      <c r="AG79" s="38"/>
      <c r="AH79" s="8"/>
      <c r="AI79" s="8"/>
      <c r="AJ79" s="38"/>
      <c r="AK79" s="8"/>
      <c r="AL79" s="8"/>
      <c r="AM79" s="38"/>
      <c r="AN79" s="8"/>
      <c r="AO79" s="8"/>
      <c r="AP79" s="38"/>
      <c r="AQ79" s="8"/>
      <c r="AR79" s="8"/>
      <c r="AS79" s="38"/>
      <c r="AT79" s="8"/>
      <c r="AU79" s="8"/>
      <c r="AV79" s="38"/>
      <c r="AW79" s="8"/>
      <c r="AX79" s="8"/>
      <c r="AY79" s="38"/>
      <c r="AZ79" s="8"/>
      <c r="BA79" s="8"/>
      <c r="BB79" s="38"/>
      <c r="BC79" s="8"/>
      <c r="BD79" s="8"/>
      <c r="BE79" s="38"/>
      <c r="BF79" s="8"/>
      <c r="BG79" s="8"/>
      <c r="BH79" s="38"/>
      <c r="BI79" s="8"/>
      <c r="BJ79" s="8"/>
      <c r="BK79" s="38"/>
      <c r="BL79" s="8"/>
      <c r="BM79" s="8"/>
      <c r="BN79" s="38"/>
      <c r="BO79" s="8"/>
      <c r="BP79" s="8"/>
      <c r="BQ79" s="38"/>
      <c r="BR79" s="8"/>
      <c r="BS79" s="8"/>
      <c r="BT79" s="38"/>
      <c r="BU79" s="8"/>
      <c r="BV79" s="8"/>
      <c r="BW79" s="38"/>
      <c r="BX79" s="8"/>
      <c r="BY79" s="8"/>
      <c r="BZ79" s="38"/>
      <c r="CA79" s="8"/>
      <c r="CB79" s="8"/>
      <c r="CC79" s="38"/>
      <c r="CD79" s="8"/>
      <c r="CE79" s="8"/>
      <c r="CF79" s="38"/>
      <c r="CG79" s="8"/>
      <c r="CH79" s="8"/>
      <c r="CI79" s="38"/>
      <c r="CJ79" s="8"/>
      <c r="CK79" s="8"/>
      <c r="CL79" s="38"/>
      <c r="CM79" s="8"/>
      <c r="CN79" s="8"/>
      <c r="CO79" s="38"/>
      <c r="CP79" s="8"/>
      <c r="CQ79" s="8"/>
      <c r="CR79" s="38"/>
      <c r="CS79" s="8"/>
      <c r="CT79" s="8"/>
      <c r="CU79" s="38"/>
      <c r="CV79" s="8"/>
      <c r="CW79" s="8"/>
      <c r="CX79" s="38"/>
      <c r="CY79" s="8"/>
      <c r="CZ79" s="8"/>
      <c r="DA79" s="38"/>
      <c r="DB79" s="8"/>
      <c r="DC79" s="8"/>
      <c r="DD79" s="38"/>
      <c r="DE79" s="8"/>
      <c r="DF79" s="8"/>
      <c r="DG79" s="38"/>
      <c r="DH79" s="8"/>
      <c r="DI79" s="8"/>
      <c r="DJ79" s="38"/>
      <c r="DK79" s="8"/>
      <c r="DL79" s="8"/>
      <c r="DM79" s="38"/>
      <c r="DN79" s="8"/>
      <c r="DO79" s="8"/>
      <c r="DP79" s="38"/>
      <c r="DQ79" s="8"/>
      <c r="DR79" s="8"/>
      <c r="DS79" s="38"/>
      <c r="DT79" s="8"/>
      <c r="DU79" s="8"/>
      <c r="DV79" s="38"/>
      <c r="DW79" s="8"/>
      <c r="DX79" s="8"/>
      <c r="DY79" s="38"/>
      <c r="DZ79" s="8"/>
      <c r="EA79" s="8"/>
      <c r="EB79" s="38"/>
      <c r="EC79" s="8"/>
      <c r="ED79" s="8"/>
      <c r="EE79" s="38"/>
      <c r="EF79" s="8"/>
      <c r="EG79" s="8"/>
      <c r="EH79" s="38"/>
      <c r="EI79" s="8"/>
      <c r="EJ79" s="8"/>
      <c r="EK79" s="38"/>
      <c r="EL79" s="8"/>
      <c r="EM79" s="8"/>
      <c r="EN79" s="38"/>
      <c r="EO79" s="8"/>
      <c r="EP79" s="8"/>
      <c r="EQ79" s="38"/>
      <c r="ER79" s="8"/>
      <c r="ES79" s="8"/>
      <c r="ET79" s="38"/>
      <c r="EU79" s="8"/>
      <c r="EV79" s="8"/>
      <c r="EW79" s="38"/>
      <c r="EX79" s="8"/>
      <c r="EY79" s="8"/>
      <c r="EZ79" s="38"/>
      <c r="FA79" s="8"/>
      <c r="FB79" s="8"/>
      <c r="FC79" s="38"/>
      <c r="FD79" s="8"/>
      <c r="FE79" s="8"/>
      <c r="FF79" s="38"/>
      <c r="FG79" s="8"/>
      <c r="FH79" s="8"/>
      <c r="FI79" s="38"/>
      <c r="FJ79" s="8"/>
      <c r="FK79" s="8"/>
      <c r="FL79" s="38"/>
      <c r="FM79" s="8"/>
      <c r="FN79" s="8"/>
      <c r="FO79" s="38"/>
      <c r="FP79" s="8"/>
      <c r="FQ79" s="8"/>
      <c r="FR79" s="38"/>
      <c r="FS79" s="8"/>
      <c r="FT79" s="8"/>
      <c r="FU79" s="38"/>
      <c r="FV79" s="8"/>
      <c r="FW79" s="8"/>
      <c r="FX79" s="38"/>
      <c r="FY79" s="8"/>
      <c r="FZ79" s="8"/>
      <c r="GA79" s="38"/>
      <c r="GB79" s="8"/>
      <c r="GC79" s="8"/>
      <c r="GD79" s="38"/>
      <c r="GE79" s="8"/>
      <c r="GF79" s="8"/>
      <c r="GG79" s="38"/>
      <c r="GH79" s="8"/>
      <c r="GI79" s="8"/>
      <c r="GJ79" s="38"/>
      <c r="GK79" s="8"/>
      <c r="GL79" s="8"/>
      <c r="GM79" s="38"/>
      <c r="GN79" s="8"/>
      <c r="GO79" s="8"/>
      <c r="GP79" s="38"/>
      <c r="GQ79" s="8"/>
      <c r="GR79" s="8"/>
      <c r="GS79" s="38"/>
      <c r="GT79" s="8"/>
      <c r="GU79" s="8"/>
      <c r="GV79" s="38"/>
      <c r="GW79" s="8"/>
      <c r="GX79" s="8"/>
      <c r="GY79" s="38"/>
      <c r="GZ79" s="8"/>
      <c r="HA79" s="8"/>
      <c r="HB79" s="38"/>
      <c r="HC79" s="8"/>
      <c r="HD79" s="8"/>
      <c r="HE79" s="38"/>
      <c r="HF79" s="8"/>
      <c r="HG79" s="8"/>
      <c r="HH79" s="38"/>
      <c r="HI79" s="8"/>
      <c r="HJ79" s="8"/>
      <c r="HK79" s="38"/>
      <c r="HL79" s="8"/>
      <c r="HM79" s="8"/>
      <c r="HN79" s="38"/>
      <c r="HO79" s="8"/>
      <c r="HP79" s="8"/>
      <c r="HQ79" s="38"/>
      <c r="HR79" s="8"/>
      <c r="HS79" s="8"/>
      <c r="HT79" s="38"/>
      <c r="HU79" s="8"/>
      <c r="HV79" s="8"/>
      <c r="HW79" s="38"/>
      <c r="HX79" s="8"/>
      <c r="HY79" s="8"/>
      <c r="HZ79" s="38"/>
      <c r="IA79" s="8"/>
      <c r="IB79" s="8"/>
      <c r="IC79" s="38"/>
      <c r="ID79" s="8"/>
      <c r="IE79" s="8"/>
      <c r="IF79" s="38"/>
      <c r="IG79" s="8"/>
      <c r="IH79" s="8"/>
      <c r="II79" s="38"/>
      <c r="IJ79" s="8"/>
      <c r="IK79" s="8"/>
      <c r="IL79" s="38"/>
      <c r="IM79" s="8"/>
      <c r="IN79" s="8"/>
      <c r="IO79" s="38"/>
      <c r="IP79" s="8"/>
      <c r="IQ79" s="8"/>
      <c r="IR79" s="38"/>
      <c r="IS79" s="8"/>
      <c r="IT79" s="8"/>
      <c r="IU79" s="38"/>
    </row>
    <row r="80" spans="1:255">
      <c r="A80" s="8"/>
      <c r="B80" s="8"/>
      <c r="C80" s="38"/>
      <c r="D80" s="8"/>
      <c r="E80" s="8"/>
      <c r="F80" s="38"/>
      <c r="G80" s="8"/>
      <c r="H80" s="8"/>
      <c r="I80" s="38"/>
      <c r="J80" s="8"/>
      <c r="K80" s="8"/>
      <c r="L80" s="38"/>
      <c r="M80" s="8"/>
      <c r="N80" s="8"/>
      <c r="O80" s="38"/>
      <c r="P80" s="8"/>
      <c r="Q80" s="8"/>
      <c r="R80" s="38"/>
      <c r="S80" s="8"/>
      <c r="T80" s="8"/>
      <c r="U80" s="38"/>
      <c r="V80" s="8"/>
      <c r="W80" s="8"/>
      <c r="X80" s="38"/>
      <c r="Y80" s="8"/>
      <c r="Z80" s="8"/>
      <c r="AA80" s="38"/>
      <c r="AB80" s="8"/>
      <c r="AC80" s="8"/>
      <c r="AD80" s="38"/>
      <c r="AE80" s="8"/>
      <c r="AF80" s="8"/>
      <c r="AG80" s="38"/>
      <c r="AH80" s="8"/>
      <c r="AI80" s="8"/>
      <c r="AJ80" s="38"/>
      <c r="AK80" s="8"/>
      <c r="AL80" s="8"/>
      <c r="AM80" s="38"/>
      <c r="AN80" s="8"/>
      <c r="AO80" s="8"/>
      <c r="AP80" s="38"/>
      <c r="AQ80" s="8"/>
      <c r="AR80" s="8"/>
      <c r="AS80" s="38"/>
      <c r="AT80" s="8"/>
      <c r="AU80" s="8"/>
      <c r="AV80" s="38"/>
      <c r="AW80" s="8"/>
      <c r="AX80" s="8"/>
      <c r="AY80" s="38"/>
      <c r="AZ80" s="8"/>
      <c r="BA80" s="8"/>
      <c r="BB80" s="38"/>
      <c r="BC80" s="8"/>
      <c r="BD80" s="8"/>
      <c r="BE80" s="38"/>
      <c r="BF80" s="8"/>
      <c r="BG80" s="8"/>
      <c r="BH80" s="38"/>
      <c r="BI80" s="8"/>
      <c r="BJ80" s="8"/>
      <c r="BK80" s="38"/>
      <c r="BL80" s="8"/>
      <c r="BM80" s="8"/>
      <c r="BN80" s="38"/>
      <c r="BO80" s="8"/>
      <c r="BP80" s="8"/>
      <c r="BQ80" s="38"/>
      <c r="BR80" s="8"/>
      <c r="BS80" s="8"/>
      <c r="BT80" s="38"/>
      <c r="BU80" s="8"/>
      <c r="BV80" s="8"/>
      <c r="BW80" s="38"/>
      <c r="BX80" s="8"/>
      <c r="BY80" s="8"/>
      <c r="BZ80" s="38"/>
      <c r="CA80" s="8"/>
      <c r="CB80" s="8"/>
      <c r="CC80" s="38"/>
      <c r="CD80" s="8"/>
      <c r="CE80" s="8"/>
      <c r="CF80" s="38"/>
      <c r="CG80" s="8"/>
      <c r="CH80" s="8"/>
      <c r="CI80" s="38"/>
      <c r="CJ80" s="8"/>
      <c r="CK80" s="8"/>
      <c r="CL80" s="38"/>
      <c r="CM80" s="8"/>
      <c r="CN80" s="8"/>
      <c r="CO80" s="38"/>
      <c r="CP80" s="8"/>
      <c r="CQ80" s="8"/>
      <c r="CR80" s="38"/>
      <c r="CS80" s="8"/>
      <c r="CT80" s="8"/>
      <c r="CU80" s="38"/>
      <c r="CV80" s="8"/>
      <c r="CW80" s="8"/>
      <c r="CX80" s="38"/>
      <c r="CY80" s="8"/>
      <c r="CZ80" s="8"/>
      <c r="DA80" s="38"/>
      <c r="DB80" s="8"/>
      <c r="DC80" s="8"/>
      <c r="DD80" s="38"/>
      <c r="DE80" s="8"/>
      <c r="DF80" s="8"/>
      <c r="DG80" s="38"/>
      <c r="DH80" s="8"/>
      <c r="DI80" s="8"/>
      <c r="DJ80" s="38"/>
      <c r="DK80" s="8"/>
      <c r="DL80" s="8"/>
      <c r="DM80" s="38"/>
      <c r="DN80" s="8"/>
      <c r="DO80" s="8"/>
      <c r="DP80" s="38"/>
      <c r="DQ80" s="8"/>
      <c r="DR80" s="8"/>
      <c r="DS80" s="38"/>
      <c r="DT80" s="8"/>
      <c r="DU80" s="8"/>
      <c r="DV80" s="38"/>
      <c r="DW80" s="8"/>
      <c r="DX80" s="8"/>
      <c r="DY80" s="38"/>
      <c r="DZ80" s="8"/>
      <c r="EA80" s="8"/>
      <c r="EB80" s="38"/>
      <c r="EC80" s="8"/>
      <c r="ED80" s="8"/>
      <c r="EE80" s="38"/>
      <c r="EF80" s="8"/>
      <c r="EG80" s="8"/>
      <c r="EH80" s="38"/>
      <c r="EI80" s="8"/>
      <c r="EJ80" s="8"/>
      <c r="EK80" s="38"/>
      <c r="EL80" s="8"/>
      <c r="EM80" s="8"/>
      <c r="EN80" s="38"/>
      <c r="EO80" s="8"/>
      <c r="EP80" s="8"/>
      <c r="EQ80" s="38"/>
      <c r="ER80" s="8"/>
      <c r="ES80" s="8"/>
      <c r="ET80" s="38"/>
      <c r="EU80" s="8"/>
      <c r="EV80" s="8"/>
      <c r="EW80" s="38"/>
      <c r="EX80" s="8"/>
      <c r="EY80" s="8"/>
      <c r="EZ80" s="38"/>
      <c r="FA80" s="8"/>
      <c r="FB80" s="8"/>
      <c r="FC80" s="38"/>
      <c r="FD80" s="8"/>
      <c r="FE80" s="8"/>
      <c r="FF80" s="38"/>
      <c r="FG80" s="8"/>
      <c r="FH80" s="8"/>
      <c r="FI80" s="38"/>
      <c r="FJ80" s="8"/>
      <c r="FK80" s="8"/>
      <c r="FL80" s="38"/>
      <c r="FM80" s="8"/>
      <c r="FN80" s="8"/>
      <c r="FO80" s="38"/>
      <c r="FP80" s="8"/>
      <c r="FQ80" s="8"/>
      <c r="FR80" s="38"/>
      <c r="FS80" s="8"/>
      <c r="FT80" s="8"/>
      <c r="FU80" s="38"/>
      <c r="FV80" s="8"/>
      <c r="FW80" s="8"/>
      <c r="FX80" s="38"/>
      <c r="FY80" s="8"/>
      <c r="FZ80" s="8"/>
      <c r="GA80" s="38"/>
      <c r="GB80" s="8"/>
      <c r="GC80" s="8"/>
      <c r="GD80" s="38"/>
      <c r="GE80" s="8"/>
      <c r="GF80" s="8"/>
      <c r="GG80" s="38"/>
      <c r="GH80" s="8"/>
      <c r="GI80" s="8"/>
      <c r="GJ80" s="38"/>
      <c r="GK80" s="8"/>
      <c r="GL80" s="8"/>
      <c r="GM80" s="38"/>
      <c r="GN80" s="8"/>
      <c r="GO80" s="8"/>
      <c r="GP80" s="38"/>
      <c r="GQ80" s="8"/>
      <c r="GR80" s="8"/>
      <c r="GS80" s="38"/>
      <c r="GT80" s="8"/>
      <c r="GU80" s="8"/>
      <c r="GV80" s="38"/>
      <c r="GW80" s="8"/>
      <c r="GX80" s="8"/>
      <c r="GY80" s="38"/>
      <c r="GZ80" s="8"/>
      <c r="HA80" s="8"/>
      <c r="HB80" s="38"/>
      <c r="HC80" s="8"/>
      <c r="HD80" s="8"/>
      <c r="HE80" s="38"/>
      <c r="HF80" s="8"/>
      <c r="HG80" s="8"/>
      <c r="HH80" s="38"/>
      <c r="HI80" s="8"/>
      <c r="HJ80" s="8"/>
      <c r="HK80" s="38"/>
      <c r="HL80" s="8"/>
      <c r="HM80" s="8"/>
      <c r="HN80" s="38"/>
      <c r="HO80" s="8"/>
      <c r="HP80" s="8"/>
      <c r="HQ80" s="38"/>
      <c r="HR80" s="8"/>
      <c r="HS80" s="8"/>
      <c r="HT80" s="38"/>
      <c r="HU80" s="8"/>
      <c r="HV80" s="8"/>
      <c r="HW80" s="38"/>
      <c r="HX80" s="8"/>
      <c r="HY80" s="8"/>
      <c r="HZ80" s="38"/>
      <c r="IA80" s="8"/>
      <c r="IB80" s="8"/>
      <c r="IC80" s="38"/>
      <c r="ID80" s="8"/>
      <c r="IE80" s="8"/>
      <c r="IF80" s="38"/>
      <c r="IG80" s="8"/>
      <c r="IH80" s="8"/>
      <c r="II80" s="38"/>
      <c r="IJ80" s="8"/>
      <c r="IK80" s="8"/>
      <c r="IL80" s="38"/>
      <c r="IM80" s="8"/>
      <c r="IN80" s="8"/>
      <c r="IO80" s="38"/>
      <c r="IP80" s="8"/>
      <c r="IQ80" s="8"/>
      <c r="IR80" s="38"/>
      <c r="IS80" s="8"/>
      <c r="IT80" s="8"/>
      <c r="IU80" s="38"/>
    </row>
    <row r="81" spans="1:255">
      <c r="A81" s="8"/>
      <c r="B81" s="8"/>
      <c r="C81" s="38"/>
      <c r="D81" s="8"/>
      <c r="E81" s="8"/>
      <c r="F81" s="38"/>
      <c r="G81" s="8"/>
      <c r="H81" s="8"/>
      <c r="I81" s="38"/>
      <c r="J81" s="8"/>
      <c r="K81" s="8"/>
      <c r="L81" s="38"/>
      <c r="M81" s="8"/>
      <c r="N81" s="8"/>
      <c r="O81" s="38"/>
      <c r="P81" s="8"/>
      <c r="Q81" s="8"/>
      <c r="R81" s="38"/>
      <c r="S81" s="8"/>
      <c r="T81" s="8"/>
      <c r="U81" s="38"/>
      <c r="V81" s="8"/>
      <c r="W81" s="8"/>
      <c r="X81" s="38"/>
      <c r="Y81" s="8"/>
      <c r="Z81" s="8"/>
      <c r="AA81" s="38"/>
      <c r="AB81" s="8"/>
      <c r="AC81" s="8"/>
      <c r="AD81" s="38"/>
      <c r="AE81" s="8"/>
      <c r="AF81" s="8"/>
      <c r="AG81" s="38"/>
      <c r="AH81" s="8"/>
      <c r="AI81" s="8"/>
      <c r="AJ81" s="38"/>
      <c r="AK81" s="8"/>
      <c r="AL81" s="8"/>
      <c r="AM81" s="38"/>
      <c r="AN81" s="8"/>
      <c r="AO81" s="8"/>
      <c r="AP81" s="38"/>
      <c r="AQ81" s="8"/>
      <c r="AR81" s="8"/>
      <c r="AS81" s="38"/>
      <c r="AT81" s="8"/>
      <c r="AU81" s="8"/>
      <c r="AV81" s="38"/>
      <c r="AW81" s="8"/>
      <c r="AX81" s="8"/>
      <c r="AY81" s="38"/>
      <c r="AZ81" s="8"/>
      <c r="BA81" s="8"/>
      <c r="BB81" s="38"/>
      <c r="BC81" s="8"/>
      <c r="BD81" s="8"/>
      <c r="BE81" s="38"/>
      <c r="BF81" s="8"/>
      <c r="BG81" s="8"/>
      <c r="BH81" s="38"/>
      <c r="BI81" s="8"/>
      <c r="BJ81" s="8"/>
      <c r="BK81" s="38"/>
      <c r="BL81" s="8"/>
      <c r="BM81" s="8"/>
      <c r="BN81" s="38"/>
      <c r="BO81" s="8"/>
      <c r="BP81" s="8"/>
      <c r="BQ81" s="38"/>
      <c r="BR81" s="8"/>
      <c r="BS81" s="8"/>
      <c r="BT81" s="38"/>
      <c r="BU81" s="8"/>
      <c r="BV81" s="8"/>
      <c r="BW81" s="38"/>
      <c r="BX81" s="8"/>
      <c r="BY81" s="8"/>
      <c r="BZ81" s="38"/>
      <c r="CA81" s="8"/>
      <c r="CB81" s="8"/>
      <c r="CC81" s="38"/>
      <c r="CD81" s="8"/>
      <c r="CE81" s="8"/>
      <c r="CF81" s="38"/>
      <c r="CG81" s="8"/>
      <c r="CH81" s="8"/>
      <c r="CI81" s="38"/>
      <c r="CJ81" s="8"/>
      <c r="CK81" s="8"/>
      <c r="CL81" s="38"/>
      <c r="CM81" s="8"/>
      <c r="CN81" s="8"/>
      <c r="CO81" s="38"/>
      <c r="CP81" s="8"/>
      <c r="CQ81" s="8"/>
      <c r="CR81" s="38"/>
      <c r="CS81" s="8"/>
      <c r="CT81" s="8"/>
      <c r="CU81" s="38"/>
      <c r="CV81" s="8"/>
      <c r="CW81" s="8"/>
      <c r="CX81" s="38"/>
      <c r="CY81" s="8"/>
      <c r="CZ81" s="8"/>
      <c r="DA81" s="38"/>
      <c r="DB81" s="8"/>
      <c r="DC81" s="8"/>
      <c r="DD81" s="38"/>
      <c r="DE81" s="8"/>
      <c r="DF81" s="8"/>
      <c r="DG81" s="38"/>
      <c r="DH81" s="8"/>
      <c r="DI81" s="8"/>
      <c r="DJ81" s="38"/>
      <c r="DK81" s="8"/>
      <c r="DL81" s="8"/>
      <c r="DM81" s="38"/>
      <c r="DN81" s="8"/>
      <c r="DO81" s="8"/>
      <c r="DP81" s="38"/>
      <c r="DQ81" s="8"/>
      <c r="DR81" s="8"/>
      <c r="DS81" s="38"/>
      <c r="DT81" s="8"/>
      <c r="DU81" s="8"/>
      <c r="DV81" s="38"/>
      <c r="DW81" s="8"/>
      <c r="DX81" s="8"/>
      <c r="DY81" s="38"/>
      <c r="DZ81" s="8"/>
      <c r="EA81" s="8"/>
      <c r="EB81" s="38"/>
      <c r="EC81" s="8"/>
      <c r="ED81" s="8"/>
      <c r="EE81" s="38"/>
      <c r="EF81" s="8"/>
      <c r="EG81" s="8"/>
      <c r="EH81" s="38"/>
      <c r="EI81" s="8"/>
      <c r="EJ81" s="8"/>
      <c r="EK81" s="38"/>
      <c r="EL81" s="8"/>
      <c r="EM81" s="8"/>
      <c r="EN81" s="38"/>
      <c r="EO81" s="8"/>
      <c r="EP81" s="8"/>
      <c r="EQ81" s="38"/>
      <c r="ER81" s="8"/>
      <c r="ES81" s="8"/>
      <c r="ET81" s="38"/>
      <c r="EU81" s="8"/>
      <c r="EV81" s="8"/>
      <c r="EW81" s="38"/>
      <c r="EX81" s="8"/>
      <c r="EY81" s="8"/>
      <c r="EZ81" s="38"/>
      <c r="FA81" s="8"/>
      <c r="FB81" s="8"/>
      <c r="FC81" s="38"/>
      <c r="FD81" s="8"/>
      <c r="FE81" s="8"/>
      <c r="FF81" s="38"/>
      <c r="FG81" s="8"/>
      <c r="FH81" s="8"/>
      <c r="FI81" s="38"/>
      <c r="FJ81" s="8"/>
      <c r="FK81" s="8"/>
      <c r="FL81" s="38"/>
      <c r="FM81" s="8"/>
      <c r="FN81" s="8"/>
      <c r="FO81" s="38"/>
      <c r="FP81" s="8"/>
      <c r="FQ81" s="8"/>
      <c r="FR81" s="38"/>
      <c r="FS81" s="8"/>
      <c r="FT81" s="8"/>
      <c r="FU81" s="38"/>
      <c r="FV81" s="8"/>
      <c r="FW81" s="8"/>
      <c r="FX81" s="38"/>
      <c r="FY81" s="8"/>
      <c r="FZ81" s="8"/>
      <c r="GA81" s="38"/>
      <c r="GB81" s="8"/>
      <c r="GC81" s="8"/>
      <c r="GD81" s="38"/>
      <c r="GE81" s="8"/>
      <c r="GF81" s="8"/>
      <c r="GG81" s="38"/>
      <c r="GH81" s="8"/>
      <c r="GI81" s="8"/>
      <c r="GJ81" s="38"/>
      <c r="GK81" s="8"/>
      <c r="GL81" s="8"/>
      <c r="GM81" s="38"/>
      <c r="GN81" s="8"/>
      <c r="GO81" s="8"/>
      <c r="GP81" s="38"/>
      <c r="GQ81" s="8"/>
      <c r="GR81" s="8"/>
      <c r="GS81" s="38"/>
      <c r="GT81" s="8"/>
      <c r="GU81" s="8"/>
      <c r="GV81" s="38"/>
      <c r="GW81" s="8"/>
      <c r="GX81" s="8"/>
      <c r="GY81" s="38"/>
      <c r="GZ81" s="8"/>
      <c r="HA81" s="8"/>
      <c r="HB81" s="38"/>
      <c r="HC81" s="8"/>
      <c r="HD81" s="8"/>
      <c r="HE81" s="38"/>
      <c r="HF81" s="8"/>
      <c r="HG81" s="8"/>
      <c r="HH81" s="38"/>
      <c r="HI81" s="8"/>
      <c r="HJ81" s="8"/>
      <c r="HK81" s="38"/>
      <c r="HL81" s="8"/>
      <c r="HM81" s="8"/>
      <c r="HN81" s="38"/>
      <c r="HO81" s="8"/>
      <c r="HP81" s="8"/>
      <c r="HQ81" s="38"/>
      <c r="HR81" s="8"/>
      <c r="HS81" s="8"/>
      <c r="HT81" s="38"/>
      <c r="HU81" s="8"/>
      <c r="HV81" s="8"/>
      <c r="HW81" s="38"/>
      <c r="HX81" s="8"/>
      <c r="HY81" s="8"/>
      <c r="HZ81" s="38"/>
      <c r="IA81" s="8"/>
      <c r="IB81" s="8"/>
      <c r="IC81" s="38"/>
      <c r="ID81" s="8"/>
      <c r="IE81" s="8"/>
      <c r="IF81" s="38"/>
      <c r="IG81" s="8"/>
      <c r="IH81" s="8"/>
      <c r="II81" s="38"/>
      <c r="IJ81" s="8"/>
      <c r="IK81" s="8"/>
      <c r="IL81" s="38"/>
      <c r="IM81" s="8"/>
      <c r="IN81" s="8"/>
      <c r="IO81" s="38"/>
      <c r="IP81" s="8"/>
      <c r="IQ81" s="8"/>
      <c r="IR81" s="38"/>
      <c r="IS81" s="8"/>
      <c r="IT81" s="8"/>
      <c r="IU81" s="38"/>
    </row>
    <row r="82" spans="1:255" ht="12.75" customHeight="1">
      <c r="A82" s="8"/>
      <c r="B82" s="8"/>
      <c r="C82" s="38"/>
      <c r="D82" s="8"/>
      <c r="E82" s="8"/>
      <c r="F82" s="38"/>
      <c r="G82" s="8"/>
      <c r="H82" s="8"/>
      <c r="I82" s="38"/>
      <c r="J82" s="8"/>
      <c r="K82" s="8"/>
      <c r="L82" s="38"/>
      <c r="M82" s="8"/>
      <c r="N82" s="8"/>
      <c r="O82" s="38"/>
      <c r="P82" s="8"/>
      <c r="Q82" s="8"/>
      <c r="R82" s="38"/>
      <c r="S82" s="8"/>
      <c r="T82" s="8"/>
      <c r="U82" s="38"/>
      <c r="V82" s="8"/>
      <c r="W82" s="8"/>
      <c r="X82" s="38"/>
      <c r="Y82" s="8"/>
      <c r="Z82" s="8"/>
      <c r="AA82" s="38"/>
      <c r="AB82" s="8"/>
      <c r="AC82" s="8"/>
      <c r="AD82" s="38"/>
      <c r="AE82" s="8"/>
      <c r="AF82" s="8"/>
      <c r="AG82" s="38"/>
      <c r="AH82" s="8"/>
      <c r="AI82" s="8"/>
      <c r="AJ82" s="38"/>
      <c r="AK82" s="8"/>
      <c r="AL82" s="8"/>
      <c r="AM82" s="38"/>
      <c r="AN82" s="8"/>
      <c r="AO82" s="8"/>
      <c r="AP82" s="38"/>
      <c r="AQ82" s="8"/>
      <c r="AR82" s="8"/>
      <c r="AS82" s="38"/>
      <c r="AT82" s="8"/>
      <c r="AU82" s="8"/>
      <c r="AV82" s="38"/>
      <c r="AW82" s="8"/>
      <c r="AX82" s="8"/>
      <c r="AY82" s="38"/>
      <c r="AZ82" s="8"/>
      <c r="BA82" s="8"/>
      <c r="BB82" s="38"/>
      <c r="BC82" s="8"/>
      <c r="BD82" s="8"/>
      <c r="BE82" s="38"/>
      <c r="BF82" s="8"/>
      <c r="BG82" s="8"/>
      <c r="BH82" s="38"/>
      <c r="BI82" s="8"/>
      <c r="BJ82" s="8"/>
      <c r="BK82" s="38"/>
      <c r="BL82" s="8"/>
      <c r="BM82" s="8"/>
      <c r="BN82" s="38"/>
      <c r="BO82" s="8"/>
      <c r="BP82" s="8"/>
      <c r="BQ82" s="38"/>
      <c r="BR82" s="8"/>
      <c r="BS82" s="8"/>
      <c r="BT82" s="38"/>
      <c r="BU82" s="8"/>
      <c r="BV82" s="8"/>
      <c r="BW82" s="38"/>
      <c r="BX82" s="8"/>
      <c r="BY82" s="8"/>
      <c r="BZ82" s="38"/>
      <c r="CA82" s="8"/>
      <c r="CB82" s="8"/>
      <c r="CC82" s="38"/>
      <c r="CD82" s="8"/>
      <c r="CE82" s="8"/>
      <c r="CF82" s="38"/>
      <c r="CG82" s="8"/>
      <c r="CH82" s="8"/>
      <c r="CI82" s="38"/>
      <c r="CJ82" s="8"/>
      <c r="CK82" s="8"/>
      <c r="CL82" s="38"/>
      <c r="CM82" s="8"/>
      <c r="CN82" s="8"/>
      <c r="CO82" s="38"/>
      <c r="CP82" s="8"/>
      <c r="CQ82" s="8"/>
      <c r="CR82" s="38"/>
      <c r="CS82" s="8"/>
      <c r="CT82" s="8"/>
      <c r="CU82" s="38"/>
      <c r="CV82" s="8"/>
      <c r="CW82" s="8"/>
      <c r="CX82" s="38"/>
      <c r="CY82" s="8"/>
      <c r="CZ82" s="8"/>
      <c r="DA82" s="38"/>
      <c r="DB82" s="8"/>
      <c r="DC82" s="8"/>
      <c r="DD82" s="38"/>
      <c r="DE82" s="8"/>
      <c r="DF82" s="8"/>
      <c r="DG82" s="38"/>
      <c r="DH82" s="8"/>
      <c r="DI82" s="8"/>
      <c r="DJ82" s="38"/>
      <c r="DK82" s="8"/>
      <c r="DL82" s="8"/>
      <c r="DM82" s="38"/>
      <c r="DN82" s="8"/>
      <c r="DO82" s="8"/>
      <c r="DP82" s="38"/>
      <c r="DQ82" s="8"/>
      <c r="DR82" s="8"/>
      <c r="DS82" s="38"/>
      <c r="DT82" s="8"/>
      <c r="DU82" s="8"/>
      <c r="DV82" s="38"/>
      <c r="DW82" s="8"/>
      <c r="DX82" s="8"/>
      <c r="DY82" s="38"/>
      <c r="DZ82" s="8"/>
      <c r="EA82" s="8"/>
      <c r="EB82" s="38"/>
      <c r="EC82" s="8"/>
      <c r="ED82" s="8"/>
      <c r="EE82" s="38"/>
      <c r="EF82" s="8"/>
      <c r="EG82" s="8"/>
      <c r="EH82" s="38"/>
      <c r="EI82" s="8"/>
      <c r="EJ82" s="8"/>
      <c r="EK82" s="38"/>
      <c r="EL82" s="8"/>
      <c r="EM82" s="8"/>
      <c r="EN82" s="38"/>
      <c r="EO82" s="8"/>
      <c r="EP82" s="8"/>
      <c r="EQ82" s="38"/>
      <c r="ER82" s="8"/>
      <c r="ES82" s="8"/>
      <c r="ET82" s="38"/>
      <c r="EU82" s="8"/>
      <c r="EV82" s="8"/>
      <c r="EW82" s="38"/>
      <c r="EX82" s="8"/>
      <c r="EY82" s="8"/>
      <c r="EZ82" s="38"/>
      <c r="FA82" s="8"/>
      <c r="FB82" s="8"/>
      <c r="FC82" s="38"/>
      <c r="FD82" s="8"/>
      <c r="FE82" s="8"/>
      <c r="FF82" s="38"/>
      <c r="FG82" s="8"/>
      <c r="FH82" s="8"/>
      <c r="FI82" s="38"/>
      <c r="FJ82" s="8"/>
      <c r="FK82" s="8"/>
      <c r="FL82" s="38"/>
      <c r="FM82" s="8"/>
      <c r="FN82" s="8"/>
      <c r="FO82" s="38"/>
      <c r="FP82" s="8"/>
      <c r="FQ82" s="8"/>
      <c r="FR82" s="38"/>
      <c r="FS82" s="8"/>
      <c r="FT82" s="8"/>
      <c r="FU82" s="38"/>
      <c r="FV82" s="8"/>
      <c r="FW82" s="8"/>
      <c r="FX82" s="38"/>
      <c r="FY82" s="8"/>
      <c r="FZ82" s="8"/>
      <c r="GA82" s="38"/>
      <c r="GB82" s="8"/>
      <c r="GC82" s="8"/>
      <c r="GD82" s="38"/>
      <c r="GE82" s="8"/>
      <c r="GF82" s="8"/>
      <c r="GG82" s="38"/>
      <c r="GH82" s="8"/>
      <c r="GI82" s="8"/>
      <c r="GJ82" s="38"/>
      <c r="GK82" s="8"/>
      <c r="GL82" s="8"/>
      <c r="GM82" s="38"/>
      <c r="GN82" s="8"/>
      <c r="GO82" s="8"/>
      <c r="GP82" s="38"/>
      <c r="GQ82" s="8"/>
      <c r="GR82" s="8"/>
      <c r="GS82" s="38"/>
      <c r="GT82" s="8"/>
      <c r="GU82" s="8"/>
      <c r="GV82" s="38"/>
      <c r="GW82" s="8"/>
      <c r="GX82" s="8"/>
      <c r="GY82" s="38"/>
      <c r="GZ82" s="8"/>
      <c r="HA82" s="8"/>
      <c r="HB82" s="38"/>
      <c r="HC82" s="8"/>
      <c r="HD82" s="8"/>
      <c r="HE82" s="38"/>
      <c r="HF82" s="8"/>
      <c r="HG82" s="8"/>
      <c r="HH82" s="38"/>
      <c r="HI82" s="8"/>
      <c r="HJ82" s="8"/>
      <c r="HK82" s="38"/>
      <c r="HL82" s="8"/>
      <c r="HM82" s="8"/>
      <c r="HN82" s="38"/>
      <c r="HO82" s="8"/>
      <c r="HP82" s="8"/>
      <c r="HQ82" s="38"/>
      <c r="HR82" s="8"/>
      <c r="HS82" s="8"/>
      <c r="HT82" s="38"/>
      <c r="HU82" s="8"/>
      <c r="HV82" s="8"/>
      <c r="HW82" s="38"/>
      <c r="HX82" s="8"/>
      <c r="HY82" s="8"/>
      <c r="HZ82" s="38"/>
      <c r="IA82" s="8"/>
      <c r="IB82" s="8"/>
      <c r="IC82" s="38"/>
      <c r="ID82" s="8"/>
      <c r="IE82" s="8"/>
      <c r="IF82" s="38"/>
      <c r="IG82" s="8"/>
      <c r="IH82" s="8"/>
      <c r="II82" s="38"/>
      <c r="IJ82" s="8"/>
      <c r="IK82" s="8"/>
      <c r="IL82" s="38"/>
      <c r="IM82" s="8"/>
      <c r="IN82" s="8"/>
      <c r="IO82" s="38"/>
      <c r="IP82" s="8"/>
      <c r="IQ82" s="8"/>
      <c r="IR82" s="38"/>
      <c r="IS82" s="8"/>
      <c r="IT82" s="8"/>
      <c r="IU82" s="38"/>
    </row>
    <row r="83" spans="1:255" ht="12.75" customHeight="1">
      <c r="A83" s="8"/>
      <c r="B83" s="8"/>
      <c r="C83" s="38"/>
      <c r="D83" s="8"/>
      <c r="E83" s="8"/>
      <c r="F83" s="38"/>
      <c r="G83" s="8"/>
      <c r="H83" s="8"/>
      <c r="I83" s="38"/>
      <c r="J83" s="8"/>
      <c r="K83" s="8"/>
      <c r="L83" s="38"/>
      <c r="M83" s="8"/>
      <c r="N83" s="8"/>
      <c r="O83" s="38"/>
      <c r="P83" s="8"/>
      <c r="Q83" s="8"/>
      <c r="R83" s="38"/>
      <c r="S83" s="8"/>
      <c r="T83" s="8"/>
      <c r="U83" s="38"/>
      <c r="V83" s="8"/>
      <c r="W83" s="8"/>
      <c r="X83" s="38"/>
      <c r="Y83" s="8"/>
      <c r="Z83" s="8"/>
      <c r="AA83" s="38"/>
      <c r="AB83" s="8"/>
      <c r="AC83" s="8"/>
      <c r="AD83" s="38"/>
      <c r="AE83" s="8"/>
      <c r="AF83" s="8"/>
      <c r="AG83" s="38"/>
      <c r="AH83" s="8"/>
      <c r="AI83" s="8"/>
      <c r="AJ83" s="38"/>
      <c r="AK83" s="8"/>
      <c r="AL83" s="8"/>
      <c r="AM83" s="38"/>
      <c r="AN83" s="8"/>
      <c r="AO83" s="8"/>
      <c r="AP83" s="38"/>
      <c r="AQ83" s="8"/>
      <c r="AR83" s="8"/>
      <c r="AS83" s="38"/>
      <c r="AT83" s="8"/>
      <c r="AU83" s="8"/>
      <c r="AV83" s="38"/>
      <c r="AW83" s="8"/>
      <c r="AX83" s="8"/>
      <c r="AY83" s="38"/>
      <c r="AZ83" s="8"/>
      <c r="BA83" s="8"/>
      <c r="BB83" s="38"/>
      <c r="BC83" s="8"/>
      <c r="BD83" s="8"/>
      <c r="BE83" s="38"/>
      <c r="BF83" s="8"/>
      <c r="BG83" s="8"/>
      <c r="BH83" s="38"/>
      <c r="BI83" s="8"/>
      <c r="BJ83" s="8"/>
      <c r="BK83" s="38"/>
      <c r="BL83" s="8"/>
      <c r="BM83" s="8"/>
      <c r="BN83" s="38"/>
      <c r="BO83" s="8"/>
      <c r="BP83" s="8"/>
      <c r="BQ83" s="38"/>
      <c r="BR83" s="8"/>
      <c r="BS83" s="8"/>
      <c r="BT83" s="38"/>
      <c r="BU83" s="8"/>
      <c r="BV83" s="8"/>
      <c r="BW83" s="38"/>
      <c r="BX83" s="8"/>
      <c r="BY83" s="8"/>
      <c r="BZ83" s="38"/>
      <c r="CA83" s="8"/>
      <c r="CB83" s="8"/>
      <c r="CC83" s="38"/>
      <c r="CD83" s="8"/>
      <c r="CE83" s="8"/>
      <c r="CF83" s="38"/>
      <c r="CG83" s="8"/>
      <c r="CH83" s="8"/>
      <c r="CI83" s="38"/>
      <c r="CJ83" s="8"/>
      <c r="CK83" s="8"/>
      <c r="CL83" s="38"/>
      <c r="CM83" s="8"/>
      <c r="CN83" s="8"/>
      <c r="CO83" s="38"/>
      <c r="CP83" s="8"/>
      <c r="CQ83" s="8"/>
      <c r="CR83" s="38"/>
      <c r="CS83" s="8"/>
      <c r="CT83" s="8"/>
      <c r="CU83" s="38"/>
      <c r="CV83" s="8"/>
      <c r="CW83" s="8"/>
      <c r="CX83" s="38"/>
      <c r="CY83" s="8"/>
      <c r="CZ83" s="8"/>
      <c r="DA83" s="38"/>
      <c r="DB83" s="8"/>
      <c r="DC83" s="8"/>
      <c r="DD83" s="38"/>
      <c r="DE83" s="8"/>
      <c r="DF83" s="8"/>
      <c r="DG83" s="38"/>
      <c r="DH83" s="8"/>
      <c r="DI83" s="8"/>
      <c r="DJ83" s="38"/>
      <c r="DK83" s="8"/>
      <c r="DL83" s="8"/>
      <c r="DM83" s="38"/>
      <c r="DN83" s="8"/>
      <c r="DO83" s="8"/>
      <c r="DP83" s="38"/>
      <c r="DQ83" s="8"/>
      <c r="DR83" s="8"/>
      <c r="DS83" s="38"/>
      <c r="DT83" s="8"/>
      <c r="DU83" s="8"/>
      <c r="DV83" s="38"/>
      <c r="DW83" s="8"/>
      <c r="DX83" s="8"/>
      <c r="DY83" s="38"/>
      <c r="DZ83" s="8"/>
      <c r="EA83" s="8"/>
      <c r="EB83" s="38"/>
      <c r="EC83" s="8"/>
      <c r="ED83" s="8"/>
      <c r="EE83" s="38"/>
      <c r="EF83" s="8"/>
      <c r="EG83" s="8"/>
      <c r="EH83" s="38"/>
      <c r="EI83" s="8"/>
      <c r="EJ83" s="8"/>
      <c r="EK83" s="38"/>
      <c r="EL83" s="8"/>
      <c r="EM83" s="8"/>
      <c r="EN83" s="38"/>
      <c r="EO83" s="8"/>
      <c r="EP83" s="8"/>
      <c r="EQ83" s="38"/>
      <c r="ER83" s="8"/>
      <c r="ES83" s="8"/>
      <c r="ET83" s="38"/>
      <c r="EU83" s="8"/>
      <c r="EV83" s="8"/>
      <c r="EW83" s="38"/>
      <c r="EX83" s="8"/>
      <c r="EY83" s="8"/>
      <c r="EZ83" s="38"/>
      <c r="FA83" s="8"/>
      <c r="FB83" s="8"/>
      <c r="FC83" s="38"/>
      <c r="FD83" s="8"/>
      <c r="FE83" s="8"/>
      <c r="FF83" s="38"/>
      <c r="FG83" s="8"/>
      <c r="FH83" s="8"/>
      <c r="FI83" s="38"/>
      <c r="FJ83" s="8"/>
      <c r="FK83" s="8"/>
      <c r="FL83" s="38"/>
      <c r="FM83" s="8"/>
      <c r="FN83" s="8"/>
      <c r="FO83" s="38"/>
      <c r="FP83" s="8"/>
      <c r="FQ83" s="8"/>
      <c r="FR83" s="38"/>
      <c r="FS83" s="8"/>
      <c r="FT83" s="8"/>
      <c r="FU83" s="38"/>
      <c r="FV83" s="8"/>
      <c r="FW83" s="8"/>
      <c r="FX83" s="38"/>
      <c r="FY83" s="8"/>
      <c r="FZ83" s="8"/>
      <c r="GA83" s="38"/>
      <c r="GB83" s="8"/>
      <c r="GC83" s="8"/>
      <c r="GD83" s="38"/>
      <c r="GE83" s="8"/>
      <c r="GF83" s="8"/>
      <c r="GG83" s="38"/>
      <c r="GH83" s="8"/>
      <c r="GI83" s="8"/>
      <c r="GJ83" s="38"/>
      <c r="GK83" s="8"/>
      <c r="GL83" s="8"/>
      <c r="GM83" s="38"/>
      <c r="GN83" s="8"/>
      <c r="GO83" s="8"/>
      <c r="GP83" s="38"/>
      <c r="GQ83" s="8"/>
      <c r="GR83" s="8"/>
      <c r="GS83" s="38"/>
      <c r="GT83" s="8"/>
      <c r="GU83" s="8"/>
      <c r="GV83" s="38"/>
      <c r="GW83" s="8"/>
      <c r="GX83" s="8"/>
      <c r="GY83" s="38"/>
      <c r="GZ83" s="8"/>
      <c r="HA83" s="8"/>
      <c r="HB83" s="38"/>
      <c r="HC83" s="8"/>
      <c r="HD83" s="8"/>
      <c r="HE83" s="38"/>
      <c r="HF83" s="8"/>
      <c r="HG83" s="8"/>
      <c r="HH83" s="38"/>
      <c r="HI83" s="8"/>
      <c r="HJ83" s="8"/>
      <c r="HK83" s="38"/>
      <c r="HL83" s="8"/>
      <c r="HM83" s="8"/>
      <c r="HN83" s="38"/>
      <c r="HO83" s="8"/>
      <c r="HP83" s="8"/>
      <c r="HQ83" s="38"/>
      <c r="HR83" s="8"/>
      <c r="HS83" s="8"/>
      <c r="HT83" s="38"/>
      <c r="HU83" s="8"/>
      <c r="HV83" s="8"/>
      <c r="HW83" s="38"/>
      <c r="HX83" s="8"/>
      <c r="HY83" s="8"/>
      <c r="HZ83" s="38"/>
      <c r="IA83" s="8"/>
      <c r="IB83" s="8"/>
      <c r="IC83" s="38"/>
      <c r="ID83" s="8"/>
      <c r="IE83" s="8"/>
      <c r="IF83" s="38"/>
      <c r="IG83" s="8"/>
      <c r="IH83" s="8"/>
      <c r="II83" s="38"/>
      <c r="IJ83" s="8"/>
      <c r="IK83" s="8"/>
      <c r="IL83" s="38"/>
      <c r="IM83" s="8"/>
      <c r="IN83" s="8"/>
      <c r="IO83" s="38"/>
      <c r="IP83" s="8"/>
      <c r="IQ83" s="8"/>
      <c r="IR83" s="38"/>
      <c r="IS83" s="8"/>
      <c r="IT83" s="8"/>
      <c r="IU83" s="38"/>
    </row>
    <row r="84" spans="1:255">
      <c r="A84" s="8"/>
      <c r="B84" s="8"/>
      <c r="C84" s="38"/>
      <c r="D84" s="8"/>
      <c r="E84" s="8"/>
      <c r="F84" s="38"/>
      <c r="G84" s="8"/>
      <c r="H84" s="8"/>
      <c r="I84" s="38"/>
      <c r="J84" s="8"/>
      <c r="K84" s="8"/>
      <c r="L84" s="38"/>
      <c r="M84" s="8"/>
      <c r="N84" s="8"/>
      <c r="O84" s="38"/>
      <c r="P84" s="8"/>
      <c r="Q84" s="8"/>
      <c r="R84" s="38"/>
      <c r="S84" s="8"/>
      <c r="T84" s="8"/>
      <c r="U84" s="38"/>
      <c r="V84" s="8"/>
      <c r="W84" s="8"/>
      <c r="X84" s="38"/>
      <c r="Y84" s="8"/>
      <c r="Z84" s="8"/>
      <c r="AA84" s="38"/>
      <c r="AB84" s="8"/>
      <c r="AC84" s="8"/>
      <c r="AD84" s="38"/>
      <c r="AE84" s="8"/>
      <c r="AF84" s="8"/>
      <c r="AG84" s="38"/>
      <c r="AH84" s="8"/>
      <c r="AI84" s="8"/>
      <c r="AJ84" s="38"/>
      <c r="AK84" s="8"/>
      <c r="AL84" s="8"/>
      <c r="AM84" s="38"/>
      <c r="AN84" s="8"/>
      <c r="AO84" s="8"/>
      <c r="AP84" s="38"/>
      <c r="AQ84" s="8"/>
      <c r="AR84" s="8"/>
      <c r="AS84" s="38"/>
      <c r="AT84" s="8"/>
      <c r="AU84" s="8"/>
      <c r="AV84" s="38"/>
      <c r="AW84" s="8"/>
      <c r="AX84" s="8"/>
      <c r="AY84" s="38"/>
      <c r="AZ84" s="8"/>
      <c r="BA84" s="8"/>
      <c r="BB84" s="38"/>
      <c r="BC84" s="8"/>
      <c r="BD84" s="8"/>
      <c r="BE84" s="38"/>
      <c r="BF84" s="8"/>
      <c r="BG84" s="8"/>
      <c r="BH84" s="38"/>
      <c r="BI84" s="8"/>
      <c r="BJ84" s="8"/>
      <c r="BK84" s="38"/>
      <c r="BL84" s="8"/>
      <c r="BM84" s="8"/>
      <c r="BN84" s="38"/>
      <c r="BO84" s="8"/>
      <c r="BP84" s="8"/>
      <c r="BQ84" s="38"/>
      <c r="BR84" s="8"/>
      <c r="BS84" s="8"/>
      <c r="BT84" s="38"/>
      <c r="BU84" s="8"/>
      <c r="BV84" s="8"/>
      <c r="BW84" s="38"/>
      <c r="BX84" s="8"/>
      <c r="BY84" s="8"/>
      <c r="BZ84" s="38"/>
      <c r="CA84" s="8"/>
      <c r="CB84" s="8"/>
      <c r="CC84" s="38"/>
      <c r="CD84" s="8"/>
      <c r="CE84" s="8"/>
      <c r="CF84" s="38"/>
      <c r="CG84" s="8"/>
      <c r="CH84" s="8"/>
      <c r="CI84" s="38"/>
      <c r="CJ84" s="8"/>
      <c r="CK84" s="8"/>
      <c r="CL84" s="38"/>
      <c r="CM84" s="8"/>
      <c r="CN84" s="8"/>
      <c r="CO84" s="38"/>
      <c r="CP84" s="8"/>
      <c r="CQ84" s="8"/>
      <c r="CR84" s="38"/>
      <c r="CS84" s="8"/>
      <c r="CT84" s="8"/>
      <c r="CU84" s="38"/>
      <c r="CV84" s="8"/>
      <c r="CW84" s="8"/>
      <c r="CX84" s="38"/>
      <c r="CY84" s="8"/>
      <c r="CZ84" s="8"/>
      <c r="DA84" s="38"/>
      <c r="DB84" s="8"/>
      <c r="DC84" s="8"/>
      <c r="DD84" s="38"/>
      <c r="DE84" s="8"/>
      <c r="DF84" s="8"/>
      <c r="DG84" s="38"/>
      <c r="DH84" s="8"/>
      <c r="DI84" s="8"/>
      <c r="DJ84" s="38"/>
      <c r="DK84" s="8"/>
      <c r="DL84" s="8"/>
      <c r="DM84" s="38"/>
      <c r="DN84" s="8"/>
      <c r="DO84" s="8"/>
      <c r="DP84" s="38"/>
      <c r="DQ84" s="8"/>
      <c r="DR84" s="8"/>
      <c r="DS84" s="38"/>
      <c r="DT84" s="8"/>
      <c r="DU84" s="8"/>
      <c r="DV84" s="38"/>
      <c r="DW84" s="8"/>
      <c r="DX84" s="8"/>
      <c r="DY84" s="38"/>
      <c r="DZ84" s="8"/>
      <c r="EA84" s="8"/>
      <c r="EB84" s="38"/>
      <c r="EC84" s="8"/>
      <c r="ED84" s="8"/>
      <c r="EE84" s="38"/>
      <c r="EF84" s="8"/>
      <c r="EG84" s="8"/>
      <c r="EH84" s="38"/>
      <c r="EI84" s="8"/>
      <c r="EJ84" s="8"/>
      <c r="EK84" s="38"/>
      <c r="EL84" s="8"/>
      <c r="EM84" s="8"/>
      <c r="EN84" s="38"/>
      <c r="EO84" s="8"/>
      <c r="EP84" s="8"/>
      <c r="EQ84" s="38"/>
      <c r="ER84" s="8"/>
      <c r="ES84" s="8"/>
      <c r="ET84" s="38"/>
      <c r="EU84" s="8"/>
      <c r="EV84" s="8"/>
      <c r="EW84" s="38"/>
      <c r="EX84" s="8"/>
      <c r="EY84" s="8"/>
      <c r="EZ84" s="38"/>
      <c r="FA84" s="8"/>
      <c r="FB84" s="8"/>
      <c r="FC84" s="38"/>
      <c r="FD84" s="8"/>
      <c r="FE84" s="8"/>
      <c r="FF84" s="38"/>
      <c r="FG84" s="8"/>
      <c r="FH84" s="8"/>
      <c r="FI84" s="38"/>
      <c r="FJ84" s="8"/>
      <c r="FK84" s="8"/>
      <c r="FL84" s="38"/>
      <c r="FM84" s="8"/>
      <c r="FN84" s="8"/>
      <c r="FO84" s="38"/>
      <c r="FP84" s="8"/>
      <c r="FQ84" s="8"/>
      <c r="FR84" s="38"/>
      <c r="FS84" s="8"/>
      <c r="FT84" s="8"/>
      <c r="FU84" s="38"/>
      <c r="FV84" s="8"/>
      <c r="FW84" s="8"/>
      <c r="FX84" s="38"/>
      <c r="FY84" s="8"/>
      <c r="FZ84" s="8"/>
      <c r="GA84" s="38"/>
      <c r="GB84" s="8"/>
      <c r="GC84" s="8"/>
      <c r="GD84" s="38"/>
      <c r="GE84" s="8"/>
      <c r="GF84" s="8"/>
      <c r="GG84" s="38"/>
      <c r="GH84" s="8"/>
      <c r="GI84" s="8"/>
      <c r="GJ84" s="38"/>
      <c r="GK84" s="8"/>
      <c r="GL84" s="8"/>
      <c r="GM84" s="38"/>
      <c r="GN84" s="8"/>
      <c r="GO84" s="8"/>
      <c r="GP84" s="38"/>
      <c r="GQ84" s="8"/>
      <c r="GR84" s="8"/>
      <c r="GS84" s="38"/>
      <c r="GT84" s="8"/>
      <c r="GU84" s="8"/>
      <c r="GV84" s="38"/>
      <c r="GW84" s="8"/>
      <c r="GX84" s="8"/>
      <c r="GY84" s="38"/>
      <c r="GZ84" s="8"/>
      <c r="HA84" s="8"/>
      <c r="HB84" s="38"/>
      <c r="HC84" s="8"/>
      <c r="HD84" s="8"/>
      <c r="HE84" s="38"/>
      <c r="HF84" s="8"/>
      <c r="HG84" s="8"/>
      <c r="HH84" s="38"/>
      <c r="HI84" s="8"/>
      <c r="HJ84" s="8"/>
      <c r="HK84" s="38"/>
      <c r="HL84" s="8"/>
      <c r="HM84" s="8"/>
      <c r="HN84" s="38"/>
      <c r="HO84" s="8"/>
      <c r="HP84" s="8"/>
      <c r="HQ84" s="38"/>
      <c r="HR84" s="8"/>
      <c r="HS84" s="8"/>
      <c r="HT84" s="38"/>
      <c r="HU84" s="8"/>
      <c r="HV84" s="8"/>
      <c r="HW84" s="38"/>
      <c r="HX84" s="8"/>
      <c r="HY84" s="8"/>
      <c r="HZ84" s="38"/>
      <c r="IA84" s="8"/>
      <c r="IB84" s="8"/>
      <c r="IC84" s="38"/>
      <c r="ID84" s="8"/>
      <c r="IE84" s="8"/>
      <c r="IF84" s="38"/>
      <c r="IG84" s="8"/>
      <c r="IH84" s="8"/>
      <c r="II84" s="38"/>
      <c r="IJ84" s="8"/>
      <c r="IK84" s="8"/>
      <c r="IL84" s="38"/>
      <c r="IM84" s="8"/>
      <c r="IN84" s="8"/>
      <c r="IO84" s="38"/>
      <c r="IP84" s="8"/>
      <c r="IQ84" s="8"/>
      <c r="IR84" s="38"/>
      <c r="IS84" s="8"/>
      <c r="IT84" s="8"/>
      <c r="IU84" s="38"/>
    </row>
    <row r="85" spans="1:255">
      <c r="A85" s="8"/>
      <c r="B85" s="8"/>
      <c r="C85" s="38"/>
      <c r="D85" s="8"/>
      <c r="E85" s="8"/>
      <c r="F85" s="38"/>
      <c r="G85" s="8"/>
      <c r="H85" s="8"/>
      <c r="I85" s="38"/>
      <c r="J85" s="8"/>
      <c r="K85" s="8"/>
      <c r="L85" s="38"/>
      <c r="M85" s="8"/>
      <c r="N85" s="8"/>
      <c r="O85" s="38"/>
      <c r="P85" s="8"/>
      <c r="Q85" s="8"/>
      <c r="R85" s="38"/>
      <c r="S85" s="8"/>
      <c r="T85" s="8"/>
      <c r="U85" s="38"/>
      <c r="V85" s="8"/>
      <c r="W85" s="8"/>
      <c r="X85" s="38"/>
      <c r="Y85" s="8"/>
      <c r="Z85" s="8"/>
      <c r="AA85" s="38"/>
      <c r="AB85" s="8"/>
      <c r="AC85" s="8"/>
      <c r="AD85" s="38"/>
      <c r="AE85" s="8"/>
      <c r="AF85" s="8"/>
      <c r="AG85" s="38"/>
      <c r="AH85" s="8"/>
      <c r="AI85" s="8"/>
      <c r="AJ85" s="38"/>
      <c r="AK85" s="8"/>
      <c r="AL85" s="8"/>
      <c r="AM85" s="38"/>
      <c r="AN85" s="8"/>
      <c r="AO85" s="8"/>
      <c r="AP85" s="38"/>
      <c r="AQ85" s="8"/>
      <c r="AR85" s="8"/>
      <c r="AS85" s="38"/>
      <c r="AT85" s="8"/>
      <c r="AU85" s="8"/>
      <c r="AV85" s="38"/>
      <c r="AW85" s="8"/>
      <c r="AX85" s="8"/>
      <c r="AY85" s="38"/>
      <c r="AZ85" s="8"/>
      <c r="BA85" s="8"/>
      <c r="BB85" s="38"/>
      <c r="BC85" s="8"/>
      <c r="BD85" s="8"/>
      <c r="BE85" s="38"/>
      <c r="BF85" s="8"/>
      <c r="BG85" s="8"/>
      <c r="BH85" s="38"/>
      <c r="BI85" s="8"/>
      <c r="BJ85" s="8"/>
      <c r="BK85" s="38"/>
      <c r="BL85" s="8"/>
      <c r="BM85" s="8"/>
      <c r="BN85" s="38"/>
      <c r="BO85" s="8"/>
      <c r="BP85" s="8"/>
      <c r="BQ85" s="38"/>
      <c r="BR85" s="8"/>
      <c r="BS85" s="8"/>
      <c r="BT85" s="38"/>
      <c r="BU85" s="8"/>
      <c r="BV85" s="8"/>
      <c r="BW85" s="38"/>
      <c r="BX85" s="8"/>
      <c r="BY85" s="8"/>
      <c r="BZ85" s="38"/>
      <c r="CA85" s="8"/>
      <c r="CB85" s="8"/>
      <c r="CC85" s="38"/>
      <c r="CD85" s="8"/>
      <c r="CE85" s="8"/>
      <c r="CF85" s="38"/>
      <c r="CG85" s="8"/>
      <c r="CH85" s="8"/>
      <c r="CI85" s="38"/>
      <c r="CJ85" s="8"/>
      <c r="CK85" s="8"/>
      <c r="CL85" s="38"/>
      <c r="CM85" s="8"/>
      <c r="CN85" s="8"/>
      <c r="CO85" s="38"/>
      <c r="CP85" s="8"/>
      <c r="CQ85" s="8"/>
      <c r="CR85" s="38"/>
      <c r="CS85" s="8"/>
      <c r="CT85" s="8"/>
      <c r="CU85" s="38"/>
      <c r="CV85" s="8"/>
      <c r="CW85" s="8"/>
      <c r="CX85" s="38"/>
      <c r="CY85" s="8"/>
      <c r="CZ85" s="8"/>
      <c r="DA85" s="38"/>
      <c r="DB85" s="8"/>
      <c r="DC85" s="8"/>
      <c r="DD85" s="38"/>
      <c r="DE85" s="8"/>
      <c r="DF85" s="8"/>
      <c r="DG85" s="38"/>
      <c r="DH85" s="8"/>
      <c r="DI85" s="8"/>
      <c r="DJ85" s="38"/>
      <c r="DK85" s="8"/>
      <c r="DL85" s="8"/>
      <c r="DM85" s="38"/>
      <c r="DN85" s="8"/>
      <c r="DO85" s="8"/>
      <c r="DP85" s="38"/>
      <c r="DQ85" s="8"/>
      <c r="DR85" s="8"/>
      <c r="DS85" s="38"/>
      <c r="DT85" s="8"/>
      <c r="DU85" s="8"/>
      <c r="DV85" s="38"/>
      <c r="DW85" s="8"/>
      <c r="DX85" s="8"/>
      <c r="DY85" s="38"/>
      <c r="DZ85" s="8"/>
      <c r="EA85" s="8"/>
      <c r="EB85" s="38"/>
      <c r="EC85" s="8"/>
      <c r="ED85" s="8"/>
      <c r="EE85" s="38"/>
      <c r="EF85" s="8"/>
      <c r="EG85" s="8"/>
      <c r="EH85" s="38"/>
      <c r="EI85" s="8"/>
      <c r="EJ85" s="8"/>
      <c r="EK85" s="38"/>
      <c r="EL85" s="8"/>
      <c r="EM85" s="8"/>
      <c r="EN85" s="38"/>
      <c r="EO85" s="8"/>
      <c r="EP85" s="8"/>
      <c r="EQ85" s="38"/>
      <c r="ER85" s="8"/>
      <c r="ES85" s="8"/>
      <c r="ET85" s="38"/>
      <c r="EU85" s="8"/>
      <c r="EV85" s="8"/>
      <c r="EW85" s="38"/>
      <c r="EX85" s="8"/>
      <c r="EY85" s="8"/>
      <c r="EZ85" s="38"/>
      <c r="FA85" s="8"/>
      <c r="FB85" s="8"/>
      <c r="FC85" s="38"/>
      <c r="FD85" s="8"/>
      <c r="FE85" s="8"/>
      <c r="FF85" s="38"/>
      <c r="FG85" s="8"/>
      <c r="FH85" s="8"/>
      <c r="FI85" s="38"/>
      <c r="FJ85" s="8"/>
      <c r="FK85" s="8"/>
      <c r="FL85" s="38"/>
      <c r="FM85" s="8"/>
      <c r="FN85" s="8"/>
      <c r="FO85" s="38"/>
      <c r="FP85" s="8"/>
      <c r="FQ85" s="8"/>
      <c r="FR85" s="38"/>
      <c r="FS85" s="8"/>
      <c r="FT85" s="8"/>
      <c r="FU85" s="38"/>
      <c r="FV85" s="8"/>
      <c r="FW85" s="8"/>
      <c r="FX85" s="38"/>
      <c r="FY85" s="8"/>
      <c r="FZ85" s="8"/>
      <c r="GA85" s="38"/>
      <c r="GB85" s="8"/>
      <c r="GC85" s="8"/>
      <c r="GD85" s="38"/>
      <c r="GE85" s="8"/>
      <c r="GF85" s="8"/>
      <c r="GG85" s="38"/>
      <c r="GH85" s="8"/>
      <c r="GI85" s="8"/>
      <c r="GJ85" s="38"/>
      <c r="GK85" s="8"/>
      <c r="GL85" s="8"/>
      <c r="GM85" s="38"/>
      <c r="GN85" s="8"/>
      <c r="GO85" s="8"/>
      <c r="GP85" s="38"/>
      <c r="GQ85" s="8"/>
      <c r="GR85" s="8"/>
      <c r="GS85" s="38"/>
      <c r="GT85" s="8"/>
      <c r="GU85" s="8"/>
      <c r="GV85" s="38"/>
      <c r="GW85" s="8"/>
      <c r="GX85" s="8"/>
      <c r="GY85" s="38"/>
      <c r="GZ85" s="8"/>
      <c r="HA85" s="8"/>
      <c r="HB85" s="38"/>
      <c r="HC85" s="8"/>
      <c r="HD85" s="8"/>
      <c r="HE85" s="38"/>
      <c r="HF85" s="8"/>
      <c r="HG85" s="8"/>
      <c r="HH85" s="38"/>
      <c r="HI85" s="8"/>
      <c r="HJ85" s="8"/>
      <c r="HK85" s="38"/>
      <c r="HL85" s="8"/>
      <c r="HM85" s="8"/>
      <c r="HN85" s="38"/>
      <c r="HO85" s="8"/>
      <c r="HP85" s="8"/>
      <c r="HQ85" s="38"/>
      <c r="HR85" s="8"/>
      <c r="HS85" s="8"/>
      <c r="HT85" s="38"/>
      <c r="HU85" s="8"/>
      <c r="HV85" s="8"/>
      <c r="HW85" s="38"/>
      <c r="HX85" s="8"/>
      <c r="HY85" s="8"/>
      <c r="HZ85" s="38"/>
      <c r="IA85" s="8"/>
      <c r="IB85" s="8"/>
      <c r="IC85" s="38"/>
      <c r="ID85" s="8"/>
      <c r="IE85" s="8"/>
      <c r="IF85" s="38"/>
      <c r="IG85" s="8"/>
      <c r="IH85" s="8"/>
      <c r="II85" s="38"/>
      <c r="IJ85" s="8"/>
      <c r="IK85" s="8"/>
      <c r="IL85" s="38"/>
      <c r="IM85" s="8"/>
      <c r="IN85" s="8"/>
      <c r="IO85" s="38"/>
      <c r="IP85" s="8"/>
      <c r="IQ85" s="8"/>
      <c r="IR85" s="38"/>
      <c r="IS85" s="8"/>
      <c r="IT85" s="8"/>
      <c r="IU85" s="38"/>
    </row>
    <row r="86" spans="1:255">
      <c r="A86" s="8"/>
      <c r="B86" s="8"/>
      <c r="C86" s="38"/>
      <c r="D86" s="8"/>
      <c r="E86" s="8"/>
      <c r="F86" s="38"/>
      <c r="G86" s="8"/>
      <c r="H86" s="8"/>
      <c r="I86" s="38"/>
      <c r="J86" s="8"/>
      <c r="K86" s="8"/>
      <c r="L86" s="38"/>
      <c r="M86" s="8"/>
      <c r="N86" s="8"/>
      <c r="O86" s="38"/>
      <c r="P86" s="8"/>
      <c r="Q86" s="8"/>
      <c r="R86" s="38"/>
      <c r="S86" s="8"/>
      <c r="T86" s="8"/>
      <c r="U86" s="38"/>
      <c r="V86" s="8"/>
      <c r="W86" s="8"/>
      <c r="X86" s="38"/>
      <c r="Y86" s="8"/>
      <c r="Z86" s="8"/>
      <c r="AA86" s="38"/>
      <c r="AB86" s="8"/>
      <c r="AC86" s="8"/>
      <c r="AD86" s="38"/>
      <c r="AE86" s="8"/>
      <c r="AF86" s="8"/>
      <c r="AG86" s="38"/>
      <c r="AH86" s="8"/>
      <c r="AI86" s="8"/>
      <c r="AJ86" s="38"/>
      <c r="AK86" s="8"/>
      <c r="AL86" s="8"/>
      <c r="AM86" s="38"/>
      <c r="AN86" s="8"/>
      <c r="AO86" s="8"/>
      <c r="AP86" s="38"/>
      <c r="AQ86" s="8"/>
      <c r="AR86" s="8"/>
      <c r="AS86" s="38"/>
      <c r="AT86" s="8"/>
      <c r="AU86" s="8"/>
      <c r="AV86" s="38"/>
      <c r="AW86" s="8"/>
      <c r="AX86" s="8"/>
      <c r="AY86" s="38"/>
      <c r="AZ86" s="8"/>
      <c r="BA86" s="8"/>
      <c r="BB86" s="38"/>
      <c r="BC86" s="8"/>
      <c r="BD86" s="8"/>
      <c r="BE86" s="38"/>
      <c r="BF86" s="8"/>
      <c r="BG86" s="8"/>
      <c r="BH86" s="38"/>
      <c r="BI86" s="8"/>
      <c r="BJ86" s="8"/>
      <c r="BK86" s="38"/>
      <c r="BL86" s="8"/>
      <c r="BM86" s="8"/>
      <c r="BN86" s="38"/>
      <c r="BO86" s="8"/>
      <c r="BP86" s="8"/>
      <c r="BQ86" s="38"/>
      <c r="BR86" s="8"/>
      <c r="BS86" s="8"/>
      <c r="BT86" s="38"/>
      <c r="BU86" s="8"/>
      <c r="BV86" s="8"/>
      <c r="BW86" s="38"/>
      <c r="BX86" s="8"/>
      <c r="BY86" s="8"/>
      <c r="BZ86" s="38"/>
      <c r="CA86" s="8"/>
      <c r="CB86" s="8"/>
      <c r="CC86" s="38"/>
      <c r="CD86" s="8"/>
      <c r="CE86" s="8"/>
      <c r="CF86" s="38"/>
      <c r="CG86" s="8"/>
      <c r="CH86" s="8"/>
      <c r="CI86" s="38"/>
      <c r="CJ86" s="8"/>
      <c r="CK86" s="8"/>
      <c r="CL86" s="38"/>
      <c r="CM86" s="8"/>
      <c r="CN86" s="8"/>
      <c r="CO86" s="38"/>
      <c r="CP86" s="8"/>
      <c r="CQ86" s="8"/>
      <c r="CR86" s="38"/>
      <c r="CS86" s="8"/>
      <c r="CT86" s="8"/>
      <c r="CU86" s="38"/>
      <c r="CV86" s="8"/>
      <c r="CW86" s="8"/>
      <c r="CX86" s="38"/>
      <c r="CY86" s="8"/>
      <c r="CZ86" s="8"/>
      <c r="DA86" s="38"/>
      <c r="DB86" s="8"/>
      <c r="DC86" s="8"/>
      <c r="DD86" s="38"/>
      <c r="DE86" s="8"/>
      <c r="DF86" s="8"/>
      <c r="DG86" s="38"/>
      <c r="DH86" s="8"/>
      <c r="DI86" s="8"/>
      <c r="DJ86" s="38"/>
      <c r="DK86" s="8"/>
      <c r="DL86" s="8"/>
      <c r="DM86" s="38"/>
      <c r="DN86" s="8"/>
      <c r="DO86" s="8"/>
      <c r="DP86" s="38"/>
      <c r="DQ86" s="8"/>
      <c r="DR86" s="8"/>
      <c r="DS86" s="38"/>
      <c r="DT86" s="8"/>
      <c r="DU86" s="8"/>
      <c r="DV86" s="38"/>
      <c r="DW86" s="8"/>
      <c r="DX86" s="8"/>
      <c r="DY86" s="38"/>
      <c r="DZ86" s="8"/>
      <c r="EA86" s="8"/>
      <c r="EB86" s="38"/>
      <c r="EC86" s="8"/>
      <c r="ED86" s="8"/>
      <c r="EE86" s="38"/>
      <c r="EF86" s="8"/>
      <c r="EG86" s="8"/>
      <c r="EH86" s="38"/>
      <c r="EI86" s="8"/>
      <c r="EJ86" s="8"/>
      <c r="EK86" s="38"/>
      <c r="EL86" s="8"/>
      <c r="EM86" s="8"/>
      <c r="EN86" s="38"/>
      <c r="EO86" s="8"/>
      <c r="EP86" s="8"/>
      <c r="EQ86" s="38"/>
      <c r="ER86" s="8"/>
      <c r="ES86" s="8"/>
      <c r="ET86" s="38"/>
      <c r="EU86" s="8"/>
      <c r="EV86" s="8"/>
      <c r="EW86" s="38"/>
      <c r="EX86" s="8"/>
      <c r="EY86" s="8"/>
      <c r="EZ86" s="38"/>
      <c r="FA86" s="8"/>
      <c r="FB86" s="8"/>
      <c r="FC86" s="38"/>
      <c r="FD86" s="8"/>
      <c r="FE86" s="8"/>
      <c r="FF86" s="38"/>
      <c r="FG86" s="8"/>
      <c r="FH86" s="8"/>
      <c r="FI86" s="38"/>
      <c r="FJ86" s="8"/>
      <c r="FK86" s="8"/>
      <c r="FL86" s="38"/>
      <c r="FM86" s="8"/>
      <c r="FN86" s="8"/>
      <c r="FO86" s="38"/>
      <c r="FP86" s="8"/>
      <c r="FQ86" s="8"/>
      <c r="FR86" s="38"/>
      <c r="FS86" s="8"/>
      <c r="FT86" s="8"/>
      <c r="FU86" s="38"/>
      <c r="FV86" s="8"/>
      <c r="FW86" s="8"/>
      <c r="FX86" s="38"/>
      <c r="FY86" s="8"/>
      <c r="FZ86" s="8"/>
      <c r="GA86" s="38"/>
      <c r="GB86" s="8"/>
      <c r="GC86" s="8"/>
      <c r="GD86" s="38"/>
      <c r="GE86" s="8"/>
      <c r="GF86" s="8"/>
      <c r="GG86" s="38"/>
      <c r="GH86" s="8"/>
      <c r="GI86" s="8"/>
      <c r="GJ86" s="38"/>
      <c r="GK86" s="8"/>
      <c r="GL86" s="8"/>
      <c r="GM86" s="38"/>
      <c r="GN86" s="8"/>
      <c r="GO86" s="8"/>
      <c r="GP86" s="38"/>
      <c r="GQ86" s="8"/>
      <c r="GR86" s="8"/>
      <c r="GS86" s="38"/>
      <c r="GT86" s="8"/>
      <c r="GU86" s="8"/>
      <c r="GV86" s="38"/>
      <c r="GW86" s="8"/>
      <c r="GX86" s="8"/>
      <c r="GY86" s="38"/>
      <c r="GZ86" s="8"/>
      <c r="HA86" s="8"/>
      <c r="HB86" s="38"/>
      <c r="HC86" s="8"/>
      <c r="HD86" s="8"/>
      <c r="HE86" s="38"/>
      <c r="HF86" s="8"/>
      <c r="HG86" s="8"/>
      <c r="HH86" s="38"/>
      <c r="HI86" s="8"/>
      <c r="HJ86" s="8"/>
      <c r="HK86" s="38"/>
      <c r="HL86" s="8"/>
      <c r="HM86" s="8"/>
      <c r="HN86" s="38"/>
      <c r="HO86" s="8"/>
      <c r="HP86" s="8"/>
      <c r="HQ86" s="38"/>
      <c r="HR86" s="8"/>
      <c r="HS86" s="8"/>
      <c r="HT86" s="38"/>
      <c r="HU86" s="8"/>
      <c r="HV86" s="8"/>
      <c r="HW86" s="38"/>
      <c r="HX86" s="8"/>
      <c r="HY86" s="8"/>
      <c r="HZ86" s="38"/>
      <c r="IA86" s="8"/>
      <c r="IB86" s="8"/>
      <c r="IC86" s="38"/>
      <c r="ID86" s="8"/>
      <c r="IE86" s="8"/>
      <c r="IF86" s="38"/>
      <c r="IG86" s="8"/>
      <c r="IH86" s="8"/>
      <c r="II86" s="38"/>
      <c r="IJ86" s="8"/>
      <c r="IK86" s="8"/>
      <c r="IL86" s="38"/>
      <c r="IM86" s="8"/>
      <c r="IN86" s="8"/>
      <c r="IO86" s="38"/>
      <c r="IP86" s="8"/>
      <c r="IQ86" s="8"/>
      <c r="IR86" s="38"/>
      <c r="IS86" s="8"/>
      <c r="IT86" s="8"/>
      <c r="IU86" s="38"/>
    </row>
    <row r="87" spans="1:255">
      <c r="A87" s="8"/>
      <c r="B87" s="8"/>
      <c r="C87" s="38"/>
      <c r="D87" s="8"/>
      <c r="E87" s="8"/>
      <c r="F87" s="38"/>
      <c r="G87" s="8"/>
      <c r="H87" s="8"/>
      <c r="I87" s="38"/>
      <c r="J87" s="8"/>
      <c r="K87" s="8"/>
      <c r="L87" s="38"/>
      <c r="M87" s="8"/>
      <c r="N87" s="8"/>
      <c r="O87" s="38"/>
      <c r="P87" s="8"/>
      <c r="Q87" s="8"/>
      <c r="R87" s="38"/>
      <c r="S87" s="8"/>
      <c r="T87" s="8"/>
      <c r="U87" s="38"/>
      <c r="V87" s="8"/>
      <c r="W87" s="8"/>
      <c r="X87" s="38"/>
      <c r="Y87" s="8"/>
      <c r="Z87" s="8"/>
      <c r="AA87" s="38"/>
      <c r="AB87" s="8"/>
      <c r="AC87" s="8"/>
      <c r="AD87" s="38"/>
      <c r="AE87" s="8"/>
      <c r="AF87" s="8"/>
      <c r="AG87" s="38"/>
      <c r="AH87" s="8"/>
      <c r="AI87" s="8"/>
      <c r="AJ87" s="38"/>
      <c r="AK87" s="8"/>
      <c r="AL87" s="8"/>
      <c r="AM87" s="38"/>
      <c r="AN87" s="8"/>
      <c r="AO87" s="8"/>
      <c r="AP87" s="38"/>
      <c r="AQ87" s="8"/>
      <c r="AR87" s="8"/>
      <c r="AS87" s="38"/>
      <c r="AT87" s="8"/>
      <c r="AU87" s="8"/>
      <c r="AV87" s="38"/>
      <c r="AW87" s="8"/>
      <c r="AX87" s="8"/>
      <c r="AY87" s="38"/>
      <c r="AZ87" s="8"/>
      <c r="BA87" s="8"/>
      <c r="BB87" s="38"/>
      <c r="BC87" s="8"/>
      <c r="BD87" s="8"/>
      <c r="BE87" s="38"/>
      <c r="BF87" s="8"/>
      <c r="BG87" s="8"/>
      <c r="BH87" s="38"/>
      <c r="BI87" s="8"/>
      <c r="BJ87" s="8"/>
      <c r="BK87" s="38"/>
      <c r="BL87" s="8"/>
      <c r="BM87" s="8"/>
      <c r="BN87" s="38"/>
      <c r="BO87" s="8"/>
      <c r="BP87" s="8"/>
      <c r="BQ87" s="38"/>
      <c r="BR87" s="8"/>
      <c r="BS87" s="8"/>
      <c r="BT87" s="38"/>
      <c r="BU87" s="8"/>
      <c r="BV87" s="8"/>
      <c r="BW87" s="38"/>
      <c r="BX87" s="8"/>
      <c r="BY87" s="8"/>
      <c r="BZ87" s="38"/>
      <c r="CA87" s="8"/>
      <c r="CB87" s="8"/>
      <c r="CC87" s="38"/>
      <c r="CD87" s="8"/>
      <c r="CE87" s="8"/>
      <c r="CF87" s="38"/>
      <c r="CG87" s="8"/>
      <c r="CH87" s="8"/>
      <c r="CI87" s="38"/>
      <c r="CJ87" s="8"/>
      <c r="CK87" s="8"/>
      <c r="CL87" s="38"/>
      <c r="CM87" s="8"/>
      <c r="CN87" s="8"/>
      <c r="CO87" s="38"/>
      <c r="CP87" s="8"/>
      <c r="CQ87" s="8"/>
      <c r="CR87" s="38"/>
      <c r="CS87" s="8"/>
      <c r="CT87" s="8"/>
      <c r="CU87" s="38"/>
      <c r="CV87" s="8"/>
      <c r="CW87" s="8"/>
      <c r="CX87" s="38"/>
      <c r="CY87" s="8"/>
      <c r="CZ87" s="8"/>
      <c r="DA87" s="38"/>
      <c r="DB87" s="8"/>
      <c r="DC87" s="8"/>
      <c r="DD87" s="38"/>
      <c r="DE87" s="8"/>
      <c r="DF87" s="8"/>
      <c r="DG87" s="38"/>
      <c r="DH87" s="8"/>
      <c r="DI87" s="8"/>
      <c r="DJ87" s="38"/>
      <c r="DK87" s="8"/>
      <c r="DL87" s="8"/>
      <c r="DM87" s="38"/>
      <c r="DN87" s="8"/>
      <c r="DO87" s="8"/>
      <c r="DP87" s="38"/>
      <c r="DQ87" s="8"/>
      <c r="DR87" s="8"/>
      <c r="DS87" s="38"/>
      <c r="DT87" s="8"/>
      <c r="DU87" s="8"/>
      <c r="DV87" s="38"/>
      <c r="DW87" s="8"/>
      <c r="DX87" s="8"/>
      <c r="DY87" s="38"/>
      <c r="DZ87" s="8"/>
      <c r="EA87" s="8"/>
      <c r="EB87" s="38"/>
      <c r="EC87" s="8"/>
      <c r="ED87" s="8"/>
      <c r="EE87" s="38"/>
      <c r="EF87" s="8"/>
      <c r="EG87" s="8"/>
      <c r="EH87" s="38"/>
      <c r="EI87" s="8"/>
      <c r="EJ87" s="8"/>
      <c r="EK87" s="38"/>
      <c r="EL87" s="8"/>
      <c r="EM87" s="8"/>
      <c r="EN87" s="38"/>
      <c r="EO87" s="8"/>
      <c r="EP87" s="8"/>
      <c r="EQ87" s="38"/>
      <c r="ER87" s="8"/>
      <c r="ES87" s="8"/>
      <c r="ET87" s="38"/>
      <c r="EU87" s="8"/>
      <c r="EV87" s="8"/>
      <c r="EW87" s="38"/>
      <c r="EX87" s="8"/>
      <c r="EY87" s="8"/>
      <c r="EZ87" s="38"/>
      <c r="FA87" s="8"/>
      <c r="FB87" s="8"/>
      <c r="FC87" s="38"/>
      <c r="FD87" s="8"/>
      <c r="FE87" s="8"/>
      <c r="FF87" s="38"/>
      <c r="FG87" s="8"/>
      <c r="FH87" s="8"/>
      <c r="FI87" s="38"/>
      <c r="FJ87" s="8"/>
      <c r="FK87" s="8"/>
      <c r="FL87" s="38"/>
      <c r="FM87" s="8"/>
      <c r="FN87" s="8"/>
      <c r="FO87" s="38"/>
      <c r="FP87" s="8"/>
      <c r="FQ87" s="8"/>
      <c r="FR87" s="38"/>
      <c r="FS87" s="8"/>
      <c r="FT87" s="8"/>
      <c r="FU87" s="38"/>
      <c r="FV87" s="8"/>
      <c r="FW87" s="8"/>
      <c r="FX87" s="38"/>
      <c r="FY87" s="8"/>
      <c r="FZ87" s="8"/>
      <c r="GA87" s="38"/>
      <c r="GB87" s="8"/>
      <c r="GC87" s="8"/>
      <c r="GD87" s="38"/>
      <c r="GE87" s="8"/>
      <c r="GF87" s="8"/>
      <c r="GG87" s="38"/>
      <c r="GH87" s="8"/>
      <c r="GI87" s="8"/>
      <c r="GJ87" s="38"/>
      <c r="GK87" s="8"/>
      <c r="GL87" s="8"/>
      <c r="GM87" s="38"/>
      <c r="GN87" s="8"/>
      <c r="GO87" s="8"/>
      <c r="GP87" s="38"/>
      <c r="GQ87" s="8"/>
      <c r="GR87" s="8"/>
      <c r="GS87" s="38"/>
      <c r="GT87" s="8"/>
      <c r="GU87" s="8"/>
      <c r="GV87" s="38"/>
      <c r="GW87" s="8"/>
      <c r="GX87" s="8"/>
      <c r="GY87" s="38"/>
      <c r="GZ87" s="8"/>
      <c r="HA87" s="8"/>
      <c r="HB87" s="38"/>
      <c r="HC87" s="8"/>
      <c r="HD87" s="8"/>
      <c r="HE87" s="38"/>
      <c r="HF87" s="8"/>
      <c r="HG87" s="8"/>
      <c r="HH87" s="38"/>
      <c r="HI87" s="8"/>
      <c r="HJ87" s="8"/>
      <c r="HK87" s="38"/>
      <c r="HL87" s="8"/>
      <c r="HM87" s="8"/>
      <c r="HN87" s="38"/>
      <c r="HO87" s="8"/>
      <c r="HP87" s="8"/>
      <c r="HQ87" s="38"/>
      <c r="HR87" s="8"/>
      <c r="HS87" s="8"/>
      <c r="HT87" s="38"/>
      <c r="HU87" s="8"/>
      <c r="HV87" s="8"/>
      <c r="HW87" s="38"/>
      <c r="HX87" s="8"/>
      <c r="HY87" s="8"/>
      <c r="HZ87" s="38"/>
      <c r="IA87" s="8"/>
      <c r="IB87" s="8"/>
      <c r="IC87" s="38"/>
      <c r="ID87" s="8"/>
      <c r="IE87" s="8"/>
      <c r="IF87" s="38"/>
      <c r="IG87" s="8"/>
      <c r="IH87" s="8"/>
      <c r="II87" s="38"/>
      <c r="IJ87" s="8"/>
      <c r="IK87" s="8"/>
      <c r="IL87" s="38"/>
      <c r="IM87" s="8"/>
      <c r="IN87" s="8"/>
      <c r="IO87" s="38"/>
      <c r="IP87" s="8"/>
      <c r="IQ87" s="8"/>
      <c r="IR87" s="38"/>
      <c r="IS87" s="8"/>
      <c r="IT87" s="8"/>
      <c r="IU87" s="38"/>
    </row>
    <row r="88" spans="1:255">
      <c r="A88" s="8"/>
      <c r="B88" s="8"/>
      <c r="C88" s="38"/>
      <c r="D88" s="8"/>
      <c r="E88" s="8"/>
      <c r="F88" s="38"/>
      <c r="G88" s="8"/>
      <c r="H88" s="8"/>
      <c r="I88" s="38"/>
      <c r="J88" s="8"/>
      <c r="K88" s="8"/>
      <c r="L88" s="38"/>
      <c r="M88" s="8"/>
      <c r="N88" s="8"/>
      <c r="O88" s="38"/>
      <c r="P88" s="8"/>
      <c r="Q88" s="8"/>
      <c r="R88" s="38"/>
      <c r="S88" s="8"/>
      <c r="T88" s="8"/>
      <c r="U88" s="38"/>
      <c r="V88" s="8"/>
      <c r="W88" s="8"/>
      <c r="X88" s="38"/>
      <c r="Y88" s="8"/>
      <c r="Z88" s="8"/>
      <c r="AA88" s="38"/>
      <c r="AB88" s="8"/>
      <c r="AC88" s="8"/>
      <c r="AD88" s="38"/>
      <c r="AE88" s="8"/>
      <c r="AF88" s="8"/>
      <c r="AG88" s="38"/>
      <c r="AH88" s="8"/>
      <c r="AI88" s="8"/>
      <c r="AJ88" s="38"/>
      <c r="AK88" s="8"/>
      <c r="AL88" s="8"/>
      <c r="AM88" s="38"/>
      <c r="AN88" s="8"/>
      <c r="AO88" s="8"/>
      <c r="AP88" s="38"/>
      <c r="AQ88" s="8"/>
      <c r="AR88" s="8"/>
      <c r="AS88" s="38"/>
      <c r="AT88" s="8"/>
      <c r="AU88" s="8"/>
      <c r="AV88" s="38"/>
      <c r="AW88" s="8"/>
      <c r="AX88" s="8"/>
      <c r="AY88" s="38"/>
      <c r="AZ88" s="8"/>
      <c r="BA88" s="8"/>
      <c r="BB88" s="38"/>
      <c r="BC88" s="8"/>
      <c r="BD88" s="8"/>
      <c r="BE88" s="38"/>
      <c r="BF88" s="8"/>
      <c r="BG88" s="8"/>
      <c r="BH88" s="38"/>
      <c r="BI88" s="8"/>
      <c r="BJ88" s="8"/>
      <c r="BK88" s="38"/>
      <c r="BL88" s="8"/>
      <c r="BM88" s="8"/>
      <c r="BN88" s="38"/>
      <c r="BO88" s="8"/>
      <c r="BP88" s="8"/>
      <c r="BQ88" s="38"/>
      <c r="BR88" s="8"/>
      <c r="BS88" s="8"/>
      <c r="BT88" s="38"/>
      <c r="BU88" s="8"/>
      <c r="BV88" s="8"/>
      <c r="BW88" s="38"/>
      <c r="BX88" s="8"/>
      <c r="BY88" s="8"/>
      <c r="BZ88" s="38"/>
      <c r="CA88" s="8"/>
      <c r="CB88" s="8"/>
      <c r="CC88" s="38"/>
      <c r="CD88" s="8"/>
      <c r="CE88" s="8"/>
      <c r="CF88" s="38"/>
      <c r="CG88" s="8"/>
      <c r="CH88" s="8"/>
      <c r="CI88" s="38"/>
      <c r="CJ88" s="8"/>
      <c r="CK88" s="8"/>
      <c r="CL88" s="38"/>
      <c r="CM88" s="8"/>
      <c r="CN88" s="8"/>
      <c r="CO88" s="38"/>
      <c r="CP88" s="8"/>
      <c r="CQ88" s="8"/>
      <c r="CR88" s="38"/>
      <c r="CS88" s="8"/>
      <c r="CT88" s="8"/>
      <c r="CU88" s="38"/>
      <c r="CV88" s="8"/>
      <c r="CW88" s="8"/>
      <c r="CX88" s="38"/>
      <c r="CY88" s="8"/>
      <c r="CZ88" s="8"/>
      <c r="DA88" s="38"/>
      <c r="DB88" s="8"/>
      <c r="DC88" s="8"/>
      <c r="DD88" s="38"/>
      <c r="DE88" s="8"/>
      <c r="DF88" s="8"/>
      <c r="DG88" s="38"/>
      <c r="DH88" s="8"/>
      <c r="DI88" s="8"/>
      <c r="DJ88" s="38"/>
      <c r="DK88" s="8"/>
      <c r="DL88" s="8"/>
      <c r="DM88" s="38"/>
      <c r="DN88" s="8"/>
      <c r="DO88" s="8"/>
      <c r="DP88" s="38"/>
      <c r="DQ88" s="8"/>
      <c r="DR88" s="8"/>
      <c r="DS88" s="38"/>
      <c r="DT88" s="8"/>
      <c r="DU88" s="8"/>
      <c r="DV88" s="38"/>
      <c r="DW88" s="8"/>
      <c r="DX88" s="8"/>
      <c r="DY88" s="38"/>
      <c r="DZ88" s="8"/>
      <c r="EA88" s="8"/>
      <c r="EB88" s="38"/>
      <c r="EC88" s="8"/>
      <c r="ED88" s="8"/>
      <c r="EE88" s="38"/>
      <c r="EF88" s="8"/>
      <c r="EG88" s="8"/>
      <c r="EH88" s="38"/>
      <c r="EI88" s="8"/>
      <c r="EJ88" s="8"/>
      <c r="EK88" s="38"/>
      <c r="EL88" s="8"/>
      <c r="EM88" s="8"/>
      <c r="EN88" s="38"/>
      <c r="EO88" s="8"/>
      <c r="EP88" s="8"/>
      <c r="EQ88" s="38"/>
      <c r="ER88" s="8"/>
      <c r="ES88" s="8"/>
      <c r="ET88" s="38"/>
      <c r="EU88" s="8"/>
      <c r="EV88" s="8"/>
      <c r="EW88" s="38"/>
      <c r="EX88" s="8"/>
      <c r="EY88" s="8"/>
      <c r="EZ88" s="38"/>
      <c r="FA88" s="8"/>
      <c r="FB88" s="8"/>
      <c r="FC88" s="38"/>
      <c r="FD88" s="8"/>
      <c r="FE88" s="8"/>
      <c r="FF88" s="38"/>
      <c r="FG88" s="8"/>
      <c r="FH88" s="8"/>
      <c r="FI88" s="38"/>
      <c r="FJ88" s="8"/>
      <c r="FK88" s="8"/>
      <c r="FL88" s="38"/>
      <c r="FM88" s="8"/>
      <c r="FN88" s="8"/>
      <c r="FO88" s="38"/>
      <c r="FP88" s="8"/>
      <c r="FQ88" s="8"/>
      <c r="FR88" s="38"/>
      <c r="FS88" s="8"/>
      <c r="FT88" s="8"/>
      <c r="FU88" s="38"/>
      <c r="FV88" s="8"/>
      <c r="FW88" s="8"/>
      <c r="FX88" s="38"/>
      <c r="FY88" s="8"/>
      <c r="FZ88" s="8"/>
      <c r="GA88" s="38"/>
      <c r="GB88" s="8"/>
      <c r="GC88" s="8"/>
      <c r="GD88" s="38"/>
      <c r="GE88" s="8"/>
      <c r="GF88" s="8"/>
      <c r="GG88" s="38"/>
      <c r="GH88" s="8"/>
      <c r="GI88" s="8"/>
      <c r="GJ88" s="38"/>
      <c r="GK88" s="8"/>
      <c r="GL88" s="8"/>
      <c r="GM88" s="38"/>
      <c r="GN88" s="8"/>
      <c r="GO88" s="8"/>
      <c r="GP88" s="38"/>
      <c r="GQ88" s="8"/>
      <c r="GR88" s="8"/>
      <c r="GS88" s="38"/>
      <c r="GT88" s="8"/>
      <c r="GU88" s="8"/>
      <c r="GV88" s="38"/>
      <c r="GW88" s="8"/>
      <c r="GX88" s="8"/>
      <c r="GY88" s="38"/>
      <c r="GZ88" s="8"/>
      <c r="HA88" s="8"/>
      <c r="HB88" s="38"/>
      <c r="HC88" s="8"/>
      <c r="HD88" s="8"/>
      <c r="HE88" s="38"/>
      <c r="HF88" s="8"/>
      <c r="HG88" s="8"/>
      <c r="HH88" s="38"/>
      <c r="HI88" s="8"/>
      <c r="HJ88" s="8"/>
      <c r="HK88" s="38"/>
      <c r="HL88" s="8"/>
      <c r="HM88" s="8"/>
      <c r="HN88" s="38"/>
      <c r="HO88" s="8"/>
      <c r="HP88" s="8"/>
      <c r="HQ88" s="38"/>
      <c r="HR88" s="8"/>
      <c r="HS88" s="8"/>
      <c r="HT88" s="38"/>
      <c r="HU88" s="8"/>
      <c r="HV88" s="8"/>
      <c r="HW88" s="38"/>
      <c r="HX88" s="8"/>
      <c r="HY88" s="8"/>
      <c r="HZ88" s="38"/>
      <c r="IA88" s="8"/>
      <c r="IB88" s="8"/>
      <c r="IC88" s="38"/>
      <c r="ID88" s="8"/>
      <c r="IE88" s="8"/>
      <c r="IF88" s="38"/>
      <c r="IG88" s="8"/>
      <c r="IH88" s="8"/>
      <c r="II88" s="38"/>
      <c r="IJ88" s="8"/>
      <c r="IK88" s="8"/>
      <c r="IL88" s="38"/>
      <c r="IM88" s="8"/>
      <c r="IN88" s="8"/>
      <c r="IO88" s="38"/>
      <c r="IP88" s="8"/>
      <c r="IQ88" s="8"/>
      <c r="IR88" s="38"/>
      <c r="IS88" s="8"/>
      <c r="IT88" s="8"/>
      <c r="IU88" s="38"/>
    </row>
    <row r="89" spans="1:255">
      <c r="A89" s="8"/>
      <c r="B89" s="8"/>
      <c r="C89" s="38"/>
      <c r="D89" s="8"/>
      <c r="E89" s="8"/>
      <c r="F89" s="38"/>
      <c r="G89" s="8"/>
      <c r="H89" s="8"/>
      <c r="I89" s="38"/>
      <c r="J89" s="8"/>
      <c r="K89" s="8"/>
      <c r="L89" s="38"/>
      <c r="M89" s="8"/>
      <c r="N89" s="8"/>
      <c r="O89" s="38"/>
      <c r="P89" s="8"/>
      <c r="Q89" s="8"/>
      <c r="R89" s="38"/>
      <c r="S89" s="8"/>
      <c r="T89" s="8"/>
      <c r="U89" s="38"/>
      <c r="V89" s="8"/>
      <c r="W89" s="8"/>
      <c r="X89" s="38"/>
      <c r="Y89" s="8"/>
      <c r="Z89" s="8"/>
      <c r="AA89" s="38"/>
      <c r="AB89" s="8"/>
      <c r="AC89" s="8"/>
      <c r="AD89" s="38"/>
      <c r="AE89" s="8"/>
      <c r="AF89" s="8"/>
      <c r="AG89" s="38"/>
      <c r="AH89" s="8"/>
      <c r="AI89" s="8"/>
      <c r="AJ89" s="38"/>
      <c r="AK89" s="8"/>
      <c r="AL89" s="8"/>
      <c r="AM89" s="38"/>
      <c r="AN89" s="8"/>
      <c r="AO89" s="8"/>
      <c r="AP89" s="38"/>
      <c r="AQ89" s="8"/>
      <c r="AR89" s="8"/>
      <c r="AS89" s="38"/>
      <c r="AT89" s="8"/>
      <c r="AU89" s="8"/>
      <c r="AV89" s="38"/>
      <c r="AW89" s="8"/>
      <c r="AX89" s="8"/>
      <c r="AY89" s="38"/>
      <c r="AZ89" s="8"/>
      <c r="BA89" s="8"/>
      <c r="BB89" s="38"/>
      <c r="BC89" s="8"/>
      <c r="BD89" s="8"/>
      <c r="BE89" s="38"/>
      <c r="BF89" s="8"/>
      <c r="BG89" s="8"/>
      <c r="BH89" s="38"/>
      <c r="BI89" s="8"/>
      <c r="BJ89" s="8"/>
      <c r="BK89" s="38"/>
      <c r="BL89" s="8"/>
      <c r="BM89" s="8"/>
      <c r="BN89" s="38"/>
      <c r="BO89" s="8"/>
      <c r="BP89" s="8"/>
      <c r="BQ89" s="38"/>
      <c r="BR89" s="8"/>
      <c r="BS89" s="8"/>
      <c r="BT89" s="38"/>
      <c r="BU89" s="8"/>
      <c r="BV89" s="8"/>
      <c r="BW89" s="38"/>
      <c r="BX89" s="8"/>
      <c r="BY89" s="8"/>
      <c r="BZ89" s="38"/>
      <c r="CA89" s="8"/>
      <c r="CB89" s="8"/>
      <c r="CC89" s="38"/>
      <c r="CD89" s="8"/>
      <c r="CE89" s="8"/>
      <c r="CF89" s="38"/>
      <c r="CG89" s="8"/>
      <c r="CH89" s="8"/>
      <c r="CI89" s="38"/>
      <c r="CJ89" s="8"/>
      <c r="CK89" s="8"/>
      <c r="CL89" s="38"/>
      <c r="CM89" s="8"/>
      <c r="CN89" s="8"/>
      <c r="CO89" s="38"/>
      <c r="CP89" s="8"/>
      <c r="CQ89" s="8"/>
      <c r="CR89" s="38"/>
      <c r="CS89" s="8"/>
      <c r="CT89" s="8"/>
      <c r="CU89" s="38"/>
      <c r="CV89" s="8"/>
      <c r="CW89" s="8"/>
      <c r="CX89" s="38"/>
      <c r="CY89" s="8"/>
      <c r="CZ89" s="8"/>
      <c r="DA89" s="38"/>
      <c r="DB89" s="8"/>
      <c r="DC89" s="8"/>
      <c r="DD89" s="38"/>
      <c r="DE89" s="8"/>
      <c r="DF89" s="8"/>
      <c r="DG89" s="38"/>
      <c r="DH89" s="8"/>
      <c r="DI89" s="8"/>
      <c r="DJ89" s="38"/>
      <c r="DK89" s="8"/>
      <c r="DL89" s="8"/>
      <c r="DM89" s="38"/>
      <c r="DN89" s="8"/>
      <c r="DO89" s="8"/>
      <c r="DP89" s="38"/>
      <c r="DQ89" s="8"/>
      <c r="DR89" s="8"/>
      <c r="DS89" s="38"/>
      <c r="DT89" s="8"/>
      <c r="DU89" s="8"/>
      <c r="DV89" s="38"/>
      <c r="DW89" s="8"/>
      <c r="DX89" s="8"/>
      <c r="DY89" s="38"/>
      <c r="DZ89" s="8"/>
      <c r="EA89" s="8"/>
      <c r="EB89" s="38"/>
      <c r="EC89" s="8"/>
      <c r="ED89" s="8"/>
      <c r="EE89" s="38"/>
      <c r="EF89" s="8"/>
      <c r="EG89" s="8"/>
      <c r="EH89" s="38"/>
      <c r="EI89" s="8"/>
      <c r="EJ89" s="8"/>
      <c r="EK89" s="38"/>
      <c r="EL89" s="8"/>
      <c r="EM89" s="8"/>
      <c r="EN89" s="38"/>
      <c r="EO89" s="8"/>
      <c r="EP89" s="8"/>
      <c r="EQ89" s="38"/>
      <c r="ER89" s="8"/>
      <c r="ES89" s="8"/>
      <c r="ET89" s="38"/>
      <c r="EU89" s="8"/>
      <c r="EV89" s="8"/>
      <c r="EW89" s="38"/>
      <c r="EX89" s="8"/>
      <c r="EY89" s="8"/>
      <c r="EZ89" s="38"/>
      <c r="FA89" s="8"/>
      <c r="FB89" s="8"/>
      <c r="FC89" s="38"/>
      <c r="FD89" s="8"/>
      <c r="FE89" s="8"/>
      <c r="FF89" s="38"/>
      <c r="FG89" s="8"/>
      <c r="FH89" s="8"/>
      <c r="FI89" s="38"/>
      <c r="FJ89" s="8"/>
      <c r="FK89" s="8"/>
      <c r="FL89" s="38"/>
      <c r="FM89" s="8"/>
      <c r="FN89" s="8"/>
      <c r="FO89" s="38"/>
      <c r="FP89" s="8"/>
      <c r="FQ89" s="8"/>
      <c r="FR89" s="38"/>
      <c r="FS89" s="8"/>
      <c r="FT89" s="8"/>
      <c r="FU89" s="38"/>
      <c r="FV89" s="8"/>
      <c r="FW89" s="8"/>
      <c r="FX89" s="38"/>
      <c r="FY89" s="8"/>
      <c r="FZ89" s="8"/>
      <c r="GA89" s="38"/>
      <c r="GB89" s="8"/>
      <c r="GC89" s="8"/>
      <c r="GD89" s="38"/>
      <c r="GE89" s="8"/>
      <c r="GF89" s="8"/>
      <c r="GG89" s="38"/>
      <c r="GH89" s="8"/>
      <c r="GI89" s="8"/>
      <c r="GJ89" s="38"/>
      <c r="GK89" s="8"/>
      <c r="GL89" s="8"/>
      <c r="GM89" s="38"/>
      <c r="GN89" s="8"/>
      <c r="GO89" s="8"/>
      <c r="GP89" s="38"/>
      <c r="GQ89" s="8"/>
      <c r="GR89" s="8"/>
      <c r="GS89" s="38"/>
      <c r="GT89" s="8"/>
      <c r="GU89" s="8"/>
      <c r="GV89" s="38"/>
      <c r="GW89" s="8"/>
      <c r="GX89" s="8"/>
      <c r="GY89" s="38"/>
      <c r="GZ89" s="8"/>
      <c r="HA89" s="8"/>
      <c r="HB89" s="38"/>
      <c r="HC89" s="8"/>
      <c r="HD89" s="8"/>
      <c r="HE89" s="38"/>
      <c r="HF89" s="8"/>
      <c r="HG89" s="8"/>
      <c r="HH89" s="38"/>
      <c r="HI89" s="8"/>
      <c r="HJ89" s="8"/>
      <c r="HK89" s="38"/>
      <c r="HL89" s="8"/>
      <c r="HM89" s="8"/>
      <c r="HN89" s="38"/>
      <c r="HO89" s="8"/>
      <c r="HP89" s="8"/>
      <c r="HQ89" s="38"/>
      <c r="HR89" s="8"/>
      <c r="HS89" s="8"/>
      <c r="HT89" s="38"/>
      <c r="HU89" s="8"/>
      <c r="HV89" s="8"/>
      <c r="HW89" s="38"/>
      <c r="HX89" s="8"/>
      <c r="HY89" s="8"/>
      <c r="HZ89" s="38"/>
      <c r="IA89" s="8"/>
      <c r="IB89" s="8"/>
      <c r="IC89" s="38"/>
      <c r="ID89" s="8"/>
      <c r="IE89" s="8"/>
      <c r="IF89" s="38"/>
      <c r="IG89" s="8"/>
      <c r="IH89" s="8"/>
      <c r="II89" s="38"/>
      <c r="IJ89" s="8"/>
      <c r="IK89" s="8"/>
      <c r="IL89" s="38"/>
      <c r="IM89" s="8"/>
      <c r="IN89" s="8"/>
      <c r="IO89" s="38"/>
      <c r="IP89" s="8"/>
      <c r="IQ89" s="8"/>
      <c r="IR89" s="38"/>
      <c r="IS89" s="8"/>
      <c r="IT89" s="8"/>
      <c r="IU89" s="38"/>
    </row>
    <row r="90" spans="1:255">
      <c r="A90" s="8"/>
      <c r="B90" s="8"/>
      <c r="C90" s="38"/>
      <c r="D90" s="8"/>
      <c r="E90" s="8"/>
      <c r="F90" s="38"/>
      <c r="G90" s="8"/>
      <c r="H90" s="8"/>
      <c r="I90" s="38"/>
      <c r="J90" s="8"/>
      <c r="K90" s="8"/>
      <c r="L90" s="38"/>
      <c r="M90" s="8"/>
      <c r="N90" s="8"/>
      <c r="O90" s="38"/>
      <c r="P90" s="8"/>
      <c r="Q90" s="8"/>
      <c r="R90" s="38"/>
      <c r="S90" s="8"/>
      <c r="T90" s="8"/>
      <c r="U90" s="38"/>
      <c r="V90" s="8"/>
      <c r="W90" s="8"/>
      <c r="X90" s="38"/>
      <c r="Y90" s="8"/>
      <c r="Z90" s="8"/>
      <c r="AA90" s="38"/>
      <c r="AB90" s="8"/>
      <c r="AC90" s="8"/>
      <c r="AD90" s="38"/>
      <c r="AE90" s="8"/>
      <c r="AF90" s="8"/>
      <c r="AG90" s="38"/>
      <c r="AH90" s="8"/>
      <c r="AI90" s="8"/>
      <c r="AJ90" s="38"/>
      <c r="AK90" s="8"/>
      <c r="AL90" s="8"/>
      <c r="AM90" s="38"/>
      <c r="AN90" s="8"/>
      <c r="AO90" s="8"/>
      <c r="AP90" s="38"/>
      <c r="AQ90" s="8"/>
      <c r="AR90" s="8"/>
      <c r="AS90" s="38"/>
      <c r="AT90" s="8"/>
      <c r="AU90" s="8"/>
      <c r="AV90" s="38"/>
      <c r="AW90" s="8"/>
      <c r="AX90" s="8"/>
      <c r="AY90" s="38"/>
      <c r="AZ90" s="8"/>
      <c r="BA90" s="8"/>
      <c r="BB90" s="38"/>
      <c r="BC90" s="8"/>
      <c r="BD90" s="8"/>
      <c r="BE90" s="38"/>
      <c r="BF90" s="8"/>
      <c r="BG90" s="8"/>
      <c r="BH90" s="38"/>
      <c r="BI90" s="8"/>
      <c r="BJ90" s="8"/>
      <c r="BK90" s="38"/>
      <c r="BL90" s="8"/>
      <c r="BM90" s="8"/>
      <c r="BN90" s="38"/>
      <c r="BO90" s="8"/>
      <c r="BP90" s="8"/>
      <c r="BQ90" s="38"/>
      <c r="BR90" s="8"/>
      <c r="BS90" s="8"/>
      <c r="BT90" s="38"/>
      <c r="BU90" s="8"/>
      <c r="BV90" s="8"/>
      <c r="BW90" s="38"/>
      <c r="BX90" s="8"/>
      <c r="BY90" s="8"/>
      <c r="BZ90" s="38"/>
      <c r="CA90" s="8"/>
      <c r="CB90" s="8"/>
      <c r="CC90" s="38"/>
      <c r="CD90" s="8"/>
      <c r="CE90" s="8"/>
      <c r="CF90" s="38"/>
      <c r="CG90" s="8"/>
      <c r="CH90" s="8"/>
      <c r="CI90" s="38"/>
      <c r="CJ90" s="8"/>
      <c r="CK90" s="8"/>
      <c r="CL90" s="38"/>
      <c r="CM90" s="8"/>
      <c r="CN90" s="8"/>
      <c r="CO90" s="38"/>
      <c r="CP90" s="8"/>
      <c r="CQ90" s="8"/>
      <c r="CR90" s="38"/>
      <c r="CS90" s="8"/>
      <c r="CT90" s="8"/>
      <c r="CU90" s="38"/>
      <c r="CV90" s="8"/>
      <c r="CW90" s="8"/>
      <c r="CX90" s="38"/>
      <c r="CY90" s="8"/>
      <c r="CZ90" s="8"/>
      <c r="DA90" s="38"/>
      <c r="DB90" s="8"/>
      <c r="DC90" s="8"/>
      <c r="DD90" s="38"/>
      <c r="DE90" s="8"/>
      <c r="DF90" s="8"/>
      <c r="DG90" s="38"/>
      <c r="DH90" s="8"/>
      <c r="DI90" s="8"/>
      <c r="DJ90" s="38"/>
      <c r="DK90" s="8"/>
      <c r="DL90" s="8"/>
      <c r="DM90" s="38"/>
      <c r="DN90" s="8"/>
      <c r="DO90" s="8"/>
      <c r="DP90" s="38"/>
      <c r="DQ90" s="8"/>
      <c r="DR90" s="8"/>
      <c r="DS90" s="38"/>
      <c r="DT90" s="8"/>
      <c r="DU90" s="8"/>
      <c r="DV90" s="38"/>
      <c r="DW90" s="8"/>
      <c r="DX90" s="8"/>
      <c r="DY90" s="38"/>
      <c r="DZ90" s="8"/>
      <c r="EA90" s="8"/>
      <c r="EB90" s="38"/>
      <c r="EC90" s="8"/>
      <c r="ED90" s="8"/>
      <c r="EE90" s="38"/>
      <c r="EF90" s="8"/>
      <c r="EG90" s="8"/>
      <c r="EH90" s="38"/>
      <c r="EI90" s="8"/>
      <c r="EJ90" s="8"/>
      <c r="EK90" s="38"/>
      <c r="EL90" s="8"/>
      <c r="EM90" s="8"/>
      <c r="EN90" s="38"/>
      <c r="EO90" s="8"/>
      <c r="EP90" s="8"/>
      <c r="EQ90" s="38"/>
      <c r="ER90" s="8"/>
      <c r="ES90" s="8"/>
      <c r="ET90" s="38"/>
      <c r="EU90" s="8"/>
      <c r="EV90" s="8"/>
      <c r="EW90" s="38"/>
      <c r="EX90" s="8"/>
      <c r="EY90" s="8"/>
      <c r="EZ90" s="38"/>
      <c r="FA90" s="8"/>
      <c r="FB90" s="8"/>
      <c r="FC90" s="38"/>
      <c r="FD90" s="8"/>
      <c r="FE90" s="8"/>
      <c r="FF90" s="38"/>
      <c r="FG90" s="8"/>
      <c r="FH90" s="8"/>
      <c r="FI90" s="38"/>
      <c r="FJ90" s="8"/>
      <c r="FK90" s="8"/>
      <c r="FL90" s="38"/>
      <c r="FM90" s="8"/>
      <c r="FN90" s="8"/>
      <c r="FO90" s="38"/>
      <c r="FP90" s="8"/>
      <c r="FQ90" s="8"/>
      <c r="FR90" s="38"/>
      <c r="FS90" s="8"/>
      <c r="FT90" s="8"/>
      <c r="FU90" s="38"/>
      <c r="FV90" s="8"/>
      <c r="FW90" s="8"/>
      <c r="FX90" s="38"/>
      <c r="FY90" s="8"/>
      <c r="FZ90" s="8"/>
      <c r="GA90" s="38"/>
      <c r="GB90" s="8"/>
      <c r="GC90" s="8"/>
      <c r="GD90" s="38"/>
      <c r="GE90" s="8"/>
      <c r="GF90" s="8"/>
      <c r="GG90" s="38"/>
      <c r="GH90" s="8"/>
      <c r="GI90" s="8"/>
      <c r="GJ90" s="38"/>
      <c r="GK90" s="8"/>
      <c r="GL90" s="8"/>
      <c r="GM90" s="38"/>
      <c r="GN90" s="8"/>
      <c r="GO90" s="8"/>
      <c r="GP90" s="38"/>
      <c r="GQ90" s="8"/>
      <c r="GR90" s="8"/>
      <c r="GS90" s="38"/>
      <c r="GT90" s="8"/>
      <c r="GU90" s="8"/>
      <c r="GV90" s="38"/>
      <c r="GW90" s="8"/>
      <c r="GX90" s="8"/>
      <c r="GY90" s="38"/>
      <c r="GZ90" s="8"/>
      <c r="HA90" s="8"/>
      <c r="HB90" s="38"/>
      <c r="HC90" s="8"/>
      <c r="HD90" s="8"/>
      <c r="HE90" s="38"/>
      <c r="HF90" s="8"/>
      <c r="HG90" s="8"/>
      <c r="HH90" s="38"/>
      <c r="HI90" s="8"/>
      <c r="HJ90" s="8"/>
      <c r="HK90" s="38"/>
      <c r="HL90" s="8"/>
      <c r="HM90" s="8"/>
      <c r="HN90" s="38"/>
      <c r="HO90" s="8"/>
      <c r="HP90" s="8"/>
      <c r="HQ90" s="38"/>
      <c r="HR90" s="8"/>
      <c r="HS90" s="8"/>
      <c r="HT90" s="38"/>
      <c r="HU90" s="8"/>
      <c r="HV90" s="8"/>
      <c r="HW90" s="38"/>
      <c r="HX90" s="8"/>
      <c r="HY90" s="8"/>
      <c r="HZ90" s="38"/>
      <c r="IA90" s="8"/>
      <c r="IB90" s="8"/>
      <c r="IC90" s="38"/>
      <c r="ID90" s="8"/>
      <c r="IE90" s="8"/>
      <c r="IF90" s="38"/>
      <c r="IG90" s="8"/>
      <c r="IH90" s="8"/>
      <c r="II90" s="38"/>
      <c r="IJ90" s="8"/>
      <c r="IK90" s="8"/>
      <c r="IL90" s="38"/>
      <c r="IM90" s="8"/>
      <c r="IN90" s="8"/>
      <c r="IO90" s="38"/>
      <c r="IP90" s="8"/>
      <c r="IQ90" s="8"/>
      <c r="IR90" s="38"/>
      <c r="IS90" s="8"/>
      <c r="IT90" s="8"/>
      <c r="IU90" s="38"/>
    </row>
    <row r="91" spans="1:255">
      <c r="A91" s="8"/>
      <c r="B91" s="8"/>
      <c r="C91" s="38"/>
      <c r="D91" s="8"/>
      <c r="E91" s="8"/>
      <c r="F91" s="38"/>
      <c r="G91" s="8"/>
      <c r="H91" s="8"/>
      <c r="I91" s="38"/>
      <c r="J91" s="8"/>
      <c r="K91" s="8"/>
      <c r="L91" s="38"/>
      <c r="M91" s="8"/>
      <c r="N91" s="8"/>
      <c r="O91" s="38"/>
      <c r="P91" s="8"/>
      <c r="Q91" s="8"/>
      <c r="R91" s="38"/>
      <c r="S91" s="8"/>
      <c r="T91" s="8"/>
      <c r="U91" s="38"/>
      <c r="V91" s="8"/>
      <c r="W91" s="8"/>
      <c r="X91" s="38"/>
      <c r="Y91" s="8"/>
      <c r="Z91" s="8"/>
      <c r="AA91" s="38"/>
      <c r="AB91" s="8"/>
      <c r="AC91" s="8"/>
      <c r="AD91" s="38"/>
      <c r="AE91" s="8"/>
      <c r="AF91" s="8"/>
      <c r="AG91" s="38"/>
      <c r="AH91" s="8"/>
      <c r="AI91" s="8"/>
      <c r="AJ91" s="38"/>
      <c r="AK91" s="8"/>
      <c r="AL91" s="8"/>
      <c r="AM91" s="38"/>
      <c r="AN91" s="8"/>
      <c r="AO91" s="8"/>
      <c r="AP91" s="38"/>
      <c r="AQ91" s="8"/>
      <c r="AR91" s="8"/>
      <c r="AS91" s="38"/>
      <c r="AT91" s="8"/>
      <c r="AU91" s="8"/>
      <c r="AV91" s="38"/>
      <c r="AW91" s="8"/>
      <c r="AX91" s="8"/>
      <c r="AY91" s="38"/>
      <c r="AZ91" s="8"/>
      <c r="BA91" s="8"/>
      <c r="BB91" s="38"/>
      <c r="BC91" s="8"/>
      <c r="BD91" s="8"/>
      <c r="BE91" s="38"/>
      <c r="BF91" s="8"/>
      <c r="BG91" s="8"/>
      <c r="BH91" s="38"/>
      <c r="BI91" s="8"/>
      <c r="BJ91" s="8"/>
      <c r="BK91" s="38"/>
      <c r="BL91" s="8"/>
      <c r="BM91" s="8"/>
      <c r="BN91" s="38"/>
      <c r="BO91" s="8"/>
      <c r="BP91" s="8"/>
      <c r="BQ91" s="38"/>
      <c r="BR91" s="8"/>
      <c r="BS91" s="8"/>
      <c r="BT91" s="38"/>
      <c r="BU91" s="8"/>
      <c r="BV91" s="8"/>
      <c r="BW91" s="38"/>
      <c r="BX91" s="8"/>
      <c r="BY91" s="8"/>
      <c r="BZ91" s="38"/>
      <c r="CA91" s="8"/>
      <c r="CB91" s="8"/>
      <c r="CC91" s="38"/>
      <c r="CD91" s="8"/>
      <c r="CE91" s="8"/>
      <c r="CF91" s="38"/>
      <c r="CG91" s="8"/>
      <c r="CH91" s="8"/>
      <c r="CI91" s="38"/>
      <c r="CJ91" s="8"/>
      <c r="CK91" s="8"/>
      <c r="CL91" s="38"/>
      <c r="CM91" s="8"/>
      <c r="CN91" s="8"/>
      <c r="CO91" s="38"/>
      <c r="CP91" s="8"/>
      <c r="CQ91" s="8"/>
      <c r="CR91" s="38"/>
      <c r="CS91" s="8"/>
      <c r="CT91" s="8"/>
      <c r="CU91" s="38"/>
      <c r="CV91" s="8"/>
      <c r="CW91" s="8"/>
      <c r="CX91" s="38"/>
      <c r="CY91" s="8"/>
      <c r="CZ91" s="8"/>
      <c r="DA91" s="38"/>
      <c r="DB91" s="8"/>
      <c r="DC91" s="8"/>
      <c r="DD91" s="38"/>
      <c r="DE91" s="8"/>
      <c r="DF91" s="8"/>
      <c r="DG91" s="38"/>
      <c r="DH91" s="8"/>
      <c r="DI91" s="8"/>
      <c r="DJ91" s="38"/>
      <c r="DK91" s="8"/>
      <c r="DL91" s="8"/>
      <c r="DM91" s="38"/>
      <c r="DN91" s="8"/>
      <c r="DO91" s="8"/>
      <c r="DP91" s="38"/>
      <c r="DQ91" s="8"/>
      <c r="DR91" s="8"/>
      <c r="DS91" s="38"/>
      <c r="DT91" s="8"/>
      <c r="DU91" s="8"/>
      <c r="DV91" s="38"/>
      <c r="DW91" s="8"/>
      <c r="DX91" s="8"/>
      <c r="DY91" s="38"/>
      <c r="DZ91" s="8"/>
      <c r="EA91" s="8"/>
      <c r="EB91" s="38"/>
      <c r="EC91" s="8"/>
      <c r="ED91" s="8"/>
      <c r="EE91" s="38"/>
      <c r="EF91" s="8"/>
      <c r="EG91" s="8"/>
      <c r="EH91" s="38"/>
      <c r="EI91" s="8"/>
      <c r="EJ91" s="8"/>
      <c r="EK91" s="38"/>
      <c r="EL91" s="8"/>
      <c r="EM91" s="8"/>
      <c r="EN91" s="38"/>
      <c r="EO91" s="8"/>
      <c r="EP91" s="8"/>
      <c r="EQ91" s="38"/>
      <c r="ER91" s="8"/>
      <c r="ES91" s="8"/>
      <c r="ET91" s="38"/>
      <c r="EU91" s="8"/>
      <c r="EV91" s="8"/>
      <c r="EW91" s="38"/>
      <c r="EX91" s="8"/>
      <c r="EY91" s="8"/>
      <c r="EZ91" s="38"/>
      <c r="FA91" s="8"/>
      <c r="FB91" s="8"/>
      <c r="FC91" s="38"/>
      <c r="FD91" s="8"/>
      <c r="FE91" s="8"/>
      <c r="FF91" s="38"/>
      <c r="FG91" s="8"/>
      <c r="FH91" s="8"/>
      <c r="FI91" s="38"/>
      <c r="FJ91" s="8"/>
      <c r="FK91" s="8"/>
      <c r="FL91" s="38"/>
      <c r="FM91" s="8"/>
      <c r="FN91" s="8"/>
      <c r="FO91" s="38"/>
      <c r="FP91" s="8"/>
      <c r="FQ91" s="8"/>
      <c r="FR91" s="38"/>
      <c r="FS91" s="8"/>
      <c r="FT91" s="8"/>
      <c r="FU91" s="38"/>
      <c r="FV91" s="8"/>
      <c r="FW91" s="8"/>
      <c r="FX91" s="38"/>
      <c r="FY91" s="8"/>
      <c r="FZ91" s="8"/>
      <c r="GA91" s="38"/>
      <c r="GB91" s="8"/>
      <c r="GC91" s="8"/>
      <c r="GD91" s="38"/>
      <c r="GE91" s="8"/>
      <c r="GF91" s="8"/>
      <c r="GG91" s="38"/>
      <c r="GH91" s="8"/>
      <c r="GI91" s="8"/>
      <c r="GJ91" s="38"/>
      <c r="GK91" s="8"/>
      <c r="GL91" s="8"/>
      <c r="GM91" s="38"/>
      <c r="GN91" s="8"/>
      <c r="GO91" s="8"/>
      <c r="GP91" s="38"/>
      <c r="GQ91" s="8"/>
      <c r="GR91" s="8"/>
      <c r="GS91" s="38"/>
      <c r="GT91" s="8"/>
      <c r="GU91" s="8"/>
      <c r="GV91" s="38"/>
      <c r="GW91" s="8"/>
      <c r="GX91" s="8"/>
      <c r="GY91" s="38"/>
      <c r="GZ91" s="8"/>
      <c r="HA91" s="8"/>
      <c r="HB91" s="38"/>
      <c r="HC91" s="8"/>
      <c r="HD91" s="8"/>
      <c r="HE91" s="38"/>
      <c r="HF91" s="8"/>
      <c r="HG91" s="8"/>
      <c r="HH91" s="38"/>
      <c r="HI91" s="8"/>
      <c r="HJ91" s="8"/>
      <c r="HK91" s="38"/>
      <c r="HL91" s="8"/>
      <c r="HM91" s="8"/>
      <c r="HN91" s="38"/>
      <c r="HO91" s="8"/>
      <c r="HP91" s="8"/>
      <c r="HQ91" s="38"/>
      <c r="HR91" s="8"/>
      <c r="HS91" s="8"/>
      <c r="HT91" s="38"/>
      <c r="HU91" s="8"/>
      <c r="HV91" s="8"/>
      <c r="HW91" s="38"/>
      <c r="HX91" s="8"/>
      <c r="HY91" s="8"/>
      <c r="HZ91" s="38"/>
      <c r="IA91" s="8"/>
      <c r="IB91" s="8"/>
      <c r="IC91" s="38"/>
      <c r="ID91" s="8"/>
      <c r="IE91" s="8"/>
      <c r="IF91" s="38"/>
      <c r="IG91" s="8"/>
      <c r="IH91" s="8"/>
      <c r="II91" s="38"/>
      <c r="IJ91" s="8"/>
      <c r="IK91" s="8"/>
      <c r="IL91" s="38"/>
      <c r="IM91" s="8"/>
      <c r="IN91" s="8"/>
      <c r="IO91" s="38"/>
      <c r="IP91" s="8"/>
      <c r="IQ91" s="8"/>
      <c r="IR91" s="38"/>
      <c r="IS91" s="8"/>
      <c r="IT91" s="8"/>
      <c r="IU91" s="38"/>
    </row>
    <row r="92" spans="1:255">
      <c r="A92" s="8"/>
      <c r="B92" s="8"/>
      <c r="C92" s="38"/>
      <c r="D92" s="8"/>
      <c r="E92" s="8"/>
      <c r="F92" s="38"/>
      <c r="G92" s="8"/>
      <c r="H92" s="8"/>
      <c r="I92" s="38"/>
      <c r="J92" s="8"/>
      <c r="K92" s="8"/>
      <c r="L92" s="38"/>
      <c r="M92" s="8"/>
      <c r="N92" s="8"/>
      <c r="O92" s="38"/>
      <c r="P92" s="8"/>
      <c r="Q92" s="8"/>
      <c r="R92" s="38"/>
      <c r="S92" s="8"/>
      <c r="T92" s="8"/>
      <c r="U92" s="38"/>
      <c r="V92" s="8"/>
      <c r="W92" s="8"/>
      <c r="X92" s="38"/>
      <c r="Y92" s="8"/>
      <c r="Z92" s="8"/>
      <c r="AA92" s="38"/>
      <c r="AB92" s="8"/>
      <c r="AC92" s="8"/>
      <c r="AD92" s="38"/>
      <c r="AE92" s="8"/>
      <c r="AF92" s="8"/>
      <c r="AG92" s="38"/>
      <c r="AH92" s="8"/>
      <c r="AI92" s="8"/>
      <c r="AJ92" s="38"/>
      <c r="AK92" s="8"/>
      <c r="AL92" s="8"/>
      <c r="AM92" s="38"/>
      <c r="AN92" s="8"/>
      <c r="AO92" s="8"/>
      <c r="AP92" s="38"/>
      <c r="AQ92" s="8"/>
      <c r="AR92" s="8"/>
      <c r="AS92" s="38"/>
      <c r="AT92" s="8"/>
      <c r="AU92" s="8"/>
      <c r="AV92" s="38"/>
      <c r="AW92" s="8"/>
      <c r="AX92" s="8"/>
      <c r="AY92" s="38"/>
      <c r="AZ92" s="8"/>
      <c r="BA92" s="8"/>
      <c r="BB92" s="38"/>
      <c r="BC92" s="8"/>
      <c r="BD92" s="8"/>
      <c r="BE92" s="38"/>
      <c r="BF92" s="8"/>
      <c r="BG92" s="8"/>
      <c r="BH92" s="38"/>
      <c r="BI92" s="8"/>
      <c r="BJ92" s="8"/>
      <c r="BK92" s="38"/>
      <c r="BL92" s="8"/>
      <c r="BM92" s="8"/>
      <c r="BN92" s="38"/>
      <c r="BO92" s="8"/>
      <c r="BP92" s="8"/>
      <c r="BQ92" s="38"/>
      <c r="BR92" s="8"/>
      <c r="BS92" s="8"/>
      <c r="BT92" s="38"/>
      <c r="BU92" s="8"/>
      <c r="BV92" s="8"/>
      <c r="BW92" s="38"/>
      <c r="BX92" s="8"/>
      <c r="BY92" s="8"/>
      <c r="BZ92" s="38"/>
      <c r="CA92" s="8"/>
      <c r="CB92" s="8"/>
      <c r="CC92" s="38"/>
      <c r="CD92" s="8"/>
      <c r="CE92" s="8"/>
      <c r="CF92" s="38"/>
      <c r="CG92" s="8"/>
      <c r="CH92" s="8"/>
      <c r="CI92" s="38"/>
      <c r="CJ92" s="8"/>
      <c r="CK92" s="8"/>
      <c r="CL92" s="38"/>
      <c r="CM92" s="8"/>
      <c r="CN92" s="8"/>
      <c r="CO92" s="38"/>
      <c r="CP92" s="8"/>
      <c r="CQ92" s="8"/>
      <c r="CR92" s="38"/>
      <c r="CS92" s="8"/>
      <c r="CT92" s="8"/>
      <c r="CU92" s="38"/>
      <c r="CV92" s="8"/>
      <c r="CW92" s="8"/>
      <c r="CX92" s="38"/>
      <c r="CY92" s="8"/>
      <c r="CZ92" s="8"/>
      <c r="DA92" s="38"/>
      <c r="DB92" s="8"/>
      <c r="DC92" s="8"/>
      <c r="DD92" s="38"/>
      <c r="DE92" s="8"/>
      <c r="DF92" s="8"/>
      <c r="DG92" s="38"/>
      <c r="DH92" s="8"/>
      <c r="DI92" s="8"/>
      <c r="DJ92" s="38"/>
      <c r="DK92" s="8"/>
      <c r="DL92" s="8"/>
      <c r="DM92" s="38"/>
      <c r="DN92" s="8"/>
      <c r="DO92" s="8"/>
      <c r="DP92" s="38"/>
      <c r="DQ92" s="8"/>
      <c r="DR92" s="8"/>
      <c r="DS92" s="38"/>
      <c r="DT92" s="8"/>
      <c r="DU92" s="8"/>
      <c r="DV92" s="38"/>
      <c r="DW92" s="8"/>
      <c r="DX92" s="8"/>
      <c r="DY92" s="38"/>
      <c r="DZ92" s="8"/>
      <c r="EA92" s="8"/>
      <c r="EB92" s="38"/>
      <c r="EC92" s="8"/>
      <c r="ED92" s="8"/>
      <c r="EE92" s="38"/>
      <c r="EF92" s="8"/>
      <c r="EG92" s="8"/>
      <c r="EH92" s="38"/>
      <c r="EI92" s="8"/>
      <c r="EJ92" s="8"/>
      <c r="EK92" s="38"/>
      <c r="EL92" s="8"/>
      <c r="EM92" s="8"/>
      <c r="EN92" s="38"/>
      <c r="EO92" s="8"/>
      <c r="EP92" s="8"/>
      <c r="EQ92" s="38"/>
      <c r="ER92" s="8"/>
      <c r="ES92" s="8"/>
      <c r="ET92" s="38"/>
      <c r="EU92" s="8"/>
      <c r="EV92" s="8"/>
      <c r="EW92" s="38"/>
      <c r="EX92" s="8"/>
      <c r="EY92" s="8"/>
      <c r="EZ92" s="38"/>
      <c r="FA92" s="8"/>
      <c r="FB92" s="8"/>
      <c r="FC92" s="38"/>
      <c r="FD92" s="8"/>
      <c r="FE92" s="8"/>
      <c r="FF92" s="38"/>
      <c r="FG92" s="8"/>
      <c r="FH92" s="8"/>
      <c r="FI92" s="38"/>
      <c r="FJ92" s="8"/>
      <c r="FK92" s="8"/>
      <c r="FL92" s="38"/>
      <c r="FM92" s="8"/>
      <c r="FN92" s="8"/>
      <c r="FO92" s="38"/>
      <c r="FP92" s="8"/>
      <c r="FQ92" s="8"/>
      <c r="FR92" s="38"/>
      <c r="FS92" s="8"/>
      <c r="FT92" s="8"/>
      <c r="FU92" s="38"/>
      <c r="FV92" s="8"/>
      <c r="FW92" s="8"/>
      <c r="FX92" s="38"/>
      <c r="FY92" s="8"/>
      <c r="FZ92" s="8"/>
      <c r="GA92" s="38"/>
      <c r="GB92" s="8"/>
      <c r="GC92" s="8"/>
      <c r="GD92" s="38"/>
      <c r="GE92" s="8"/>
      <c r="GF92" s="8"/>
      <c r="GG92" s="38"/>
      <c r="GH92" s="8"/>
      <c r="GI92" s="8"/>
      <c r="GJ92" s="38"/>
      <c r="GK92" s="8"/>
      <c r="GL92" s="8"/>
      <c r="GM92" s="38"/>
      <c r="GN92" s="8"/>
      <c r="GO92" s="8"/>
      <c r="GP92" s="38"/>
      <c r="GQ92" s="8"/>
      <c r="GR92" s="8"/>
      <c r="GS92" s="38"/>
      <c r="GT92" s="8"/>
      <c r="GU92" s="8"/>
      <c r="GV92" s="38"/>
      <c r="GW92" s="8"/>
      <c r="GX92" s="8"/>
      <c r="GY92" s="38"/>
      <c r="GZ92" s="8"/>
      <c r="HA92" s="8"/>
      <c r="HB92" s="38"/>
      <c r="HC92" s="8"/>
      <c r="HD92" s="8"/>
      <c r="HE92" s="38"/>
      <c r="HF92" s="8"/>
      <c r="HG92" s="8"/>
      <c r="HH92" s="38"/>
      <c r="HI92" s="8"/>
      <c r="HJ92" s="8"/>
      <c r="HK92" s="38"/>
      <c r="HL92" s="8"/>
      <c r="HM92" s="8"/>
      <c r="HN92" s="38"/>
      <c r="HO92" s="8"/>
      <c r="HP92" s="8"/>
      <c r="HQ92" s="38"/>
      <c r="HR92" s="8"/>
      <c r="HS92" s="8"/>
      <c r="HT92" s="38"/>
      <c r="HU92" s="8"/>
      <c r="HV92" s="8"/>
      <c r="HW92" s="38"/>
      <c r="HX92" s="8"/>
      <c r="HY92" s="8"/>
      <c r="HZ92" s="38"/>
      <c r="IA92" s="8"/>
      <c r="IB92" s="8"/>
      <c r="IC92" s="38"/>
      <c r="ID92" s="8"/>
      <c r="IE92" s="8"/>
      <c r="IF92" s="38"/>
      <c r="IG92" s="8"/>
      <c r="IH92" s="8"/>
      <c r="II92" s="38"/>
      <c r="IJ92" s="8"/>
      <c r="IK92" s="8"/>
      <c r="IL92" s="38"/>
      <c r="IM92" s="8"/>
      <c r="IN92" s="8"/>
      <c r="IO92" s="38"/>
      <c r="IP92" s="8"/>
      <c r="IQ92" s="8"/>
      <c r="IR92" s="38"/>
      <c r="IS92" s="8"/>
      <c r="IT92" s="8"/>
      <c r="IU92" s="38"/>
    </row>
    <row r="93" spans="1:255">
      <c r="A93" s="8"/>
      <c r="B93" s="8"/>
      <c r="C93" s="38"/>
      <c r="D93" s="8"/>
      <c r="E93" s="8"/>
      <c r="F93" s="38"/>
      <c r="G93" s="8"/>
      <c r="H93" s="8"/>
      <c r="I93" s="38"/>
      <c r="J93" s="8"/>
      <c r="K93" s="8"/>
      <c r="L93" s="38"/>
      <c r="M93" s="8"/>
      <c r="N93" s="8"/>
      <c r="O93" s="38"/>
      <c r="P93" s="8"/>
      <c r="Q93" s="8"/>
      <c r="R93" s="38"/>
      <c r="S93" s="8"/>
      <c r="T93" s="8"/>
      <c r="U93" s="38"/>
      <c r="V93" s="8"/>
      <c r="W93" s="8"/>
      <c r="X93" s="38"/>
      <c r="Y93" s="8"/>
      <c r="Z93" s="8"/>
      <c r="AA93" s="38"/>
      <c r="AB93" s="8"/>
      <c r="AC93" s="8"/>
      <c r="AD93" s="38"/>
      <c r="AE93" s="8"/>
      <c r="AF93" s="8"/>
      <c r="AG93" s="38"/>
      <c r="AH93" s="8"/>
      <c r="AI93" s="8"/>
      <c r="AJ93" s="38"/>
      <c r="AK93" s="8"/>
      <c r="AL93" s="8"/>
      <c r="AM93" s="38"/>
      <c r="AN93" s="8"/>
      <c r="AO93" s="8"/>
      <c r="AP93" s="38"/>
      <c r="AQ93" s="8"/>
      <c r="AR93" s="8"/>
      <c r="AS93" s="38"/>
      <c r="AT93" s="8"/>
      <c r="AU93" s="8"/>
      <c r="AV93" s="38"/>
      <c r="AW93" s="8"/>
      <c r="AX93" s="8"/>
      <c r="AY93" s="38"/>
      <c r="AZ93" s="8"/>
      <c r="BA93" s="8"/>
      <c r="BB93" s="38"/>
      <c r="BC93" s="8"/>
      <c r="BD93" s="8"/>
      <c r="BE93" s="38"/>
      <c r="BF93" s="8"/>
      <c r="BG93" s="8"/>
      <c r="BH93" s="38"/>
      <c r="BI93" s="8"/>
      <c r="BJ93" s="8"/>
      <c r="BK93" s="38"/>
      <c r="BL93" s="8"/>
      <c r="BM93" s="8"/>
      <c r="BN93" s="38"/>
      <c r="BO93" s="8"/>
      <c r="BP93" s="8"/>
      <c r="BQ93" s="38"/>
      <c r="BR93" s="8"/>
      <c r="BS93" s="8"/>
      <c r="BT93" s="38"/>
      <c r="BU93" s="8"/>
      <c r="BV93" s="8"/>
      <c r="BW93" s="38"/>
      <c r="BX93" s="8"/>
      <c r="BY93" s="8"/>
      <c r="BZ93" s="38"/>
      <c r="CA93" s="8"/>
      <c r="CB93" s="8"/>
      <c r="CC93" s="38"/>
      <c r="CD93" s="8"/>
      <c r="CE93" s="8"/>
      <c r="CF93" s="38"/>
      <c r="CG93" s="8"/>
      <c r="CH93" s="8"/>
      <c r="CI93" s="38"/>
      <c r="CJ93" s="8"/>
      <c r="CK93" s="8"/>
      <c r="CL93" s="38"/>
      <c r="CM93" s="8"/>
      <c r="CN93" s="8"/>
      <c r="CO93" s="38"/>
      <c r="CP93" s="8"/>
      <c r="CQ93" s="8"/>
      <c r="CR93" s="38"/>
      <c r="CS93" s="8"/>
      <c r="CT93" s="8"/>
      <c r="CU93" s="38"/>
      <c r="CV93" s="8"/>
      <c r="CW93" s="8"/>
      <c r="CX93" s="38"/>
      <c r="CY93" s="8"/>
      <c r="CZ93" s="8"/>
      <c r="DA93" s="38"/>
      <c r="DB93" s="8"/>
      <c r="DC93" s="8"/>
      <c r="DD93" s="38"/>
      <c r="DE93" s="8"/>
      <c r="DF93" s="8"/>
      <c r="DG93" s="38"/>
      <c r="DH93" s="8"/>
      <c r="DI93" s="8"/>
      <c r="DJ93" s="38"/>
      <c r="DK93" s="8"/>
      <c r="DL93" s="8"/>
      <c r="DM93" s="38"/>
      <c r="DN93" s="8"/>
      <c r="DO93" s="8"/>
      <c r="DP93" s="38"/>
      <c r="DQ93" s="8"/>
      <c r="DR93" s="8"/>
      <c r="DS93" s="38"/>
      <c r="DT93" s="8"/>
      <c r="DU93" s="8"/>
      <c r="DV93" s="38"/>
      <c r="DW93" s="8"/>
      <c r="DX93" s="8"/>
      <c r="DY93" s="38"/>
      <c r="DZ93" s="8"/>
      <c r="EA93" s="8"/>
      <c r="EB93" s="38"/>
      <c r="EC93" s="8"/>
      <c r="ED93" s="8"/>
      <c r="EE93" s="38"/>
      <c r="EF93" s="8"/>
      <c r="EG93" s="8"/>
      <c r="EH93" s="38"/>
      <c r="EI93" s="8"/>
      <c r="EJ93" s="8"/>
      <c r="EK93" s="38"/>
      <c r="EL93" s="8"/>
      <c r="EM93" s="8"/>
      <c r="EN93" s="38"/>
      <c r="EO93" s="8"/>
      <c r="EP93" s="8"/>
      <c r="EQ93" s="38"/>
      <c r="ER93" s="8"/>
      <c r="ES93" s="8"/>
      <c r="ET93" s="38"/>
      <c r="EU93" s="8"/>
      <c r="EV93" s="8"/>
      <c r="EW93" s="38"/>
      <c r="EX93" s="8"/>
      <c r="EY93" s="8"/>
      <c r="EZ93" s="38"/>
      <c r="FA93" s="8"/>
      <c r="FB93" s="8"/>
      <c r="FC93" s="38"/>
      <c r="FD93" s="8"/>
      <c r="FE93" s="8"/>
      <c r="FF93" s="38"/>
      <c r="FG93" s="8"/>
      <c r="FH93" s="8"/>
      <c r="FI93" s="38"/>
      <c r="FJ93" s="8"/>
      <c r="FK93" s="8"/>
      <c r="FL93" s="38"/>
      <c r="FM93" s="8"/>
      <c r="FN93" s="8"/>
      <c r="FO93" s="38"/>
      <c r="FP93" s="8"/>
      <c r="FQ93" s="8"/>
      <c r="FR93" s="38"/>
      <c r="FS93" s="8"/>
      <c r="FT93" s="8"/>
      <c r="FU93" s="38"/>
      <c r="FV93" s="8"/>
      <c r="FW93" s="8"/>
      <c r="FX93" s="38"/>
      <c r="FY93" s="8"/>
      <c r="FZ93" s="8"/>
      <c r="GA93" s="38"/>
      <c r="GB93" s="8"/>
      <c r="GC93" s="8"/>
      <c r="GD93" s="38"/>
      <c r="GE93" s="8"/>
      <c r="GF93" s="8"/>
      <c r="GG93" s="38"/>
      <c r="GH93" s="8"/>
      <c r="GI93" s="8"/>
      <c r="GJ93" s="38"/>
      <c r="GK93" s="8"/>
      <c r="GL93" s="8"/>
      <c r="GM93" s="38"/>
      <c r="GN93" s="8"/>
      <c r="GO93" s="8"/>
      <c r="GP93" s="38"/>
      <c r="GQ93" s="8"/>
      <c r="GR93" s="8"/>
      <c r="GS93" s="38"/>
      <c r="GT93" s="8"/>
      <c r="GU93" s="8"/>
      <c r="GV93" s="38"/>
      <c r="GW93" s="8"/>
      <c r="GX93" s="8"/>
      <c r="GY93" s="38"/>
      <c r="GZ93" s="8"/>
      <c r="HA93" s="8"/>
      <c r="HB93" s="38"/>
      <c r="HC93" s="8"/>
      <c r="HD93" s="8"/>
      <c r="HE93" s="38"/>
      <c r="HF93" s="8"/>
      <c r="HG93" s="8"/>
      <c r="HH93" s="38"/>
      <c r="HI93" s="8"/>
      <c r="HJ93" s="8"/>
      <c r="HK93" s="38"/>
      <c r="HL93" s="8"/>
      <c r="HM93" s="8"/>
      <c r="HN93" s="38"/>
      <c r="HO93" s="8"/>
      <c r="HP93" s="8"/>
      <c r="HQ93" s="38"/>
      <c r="HR93" s="8"/>
      <c r="HS93" s="8"/>
      <c r="HT93" s="38"/>
      <c r="HU93" s="8"/>
      <c r="HV93" s="8"/>
      <c r="HW93" s="38"/>
      <c r="HX93" s="8"/>
      <c r="HY93" s="8"/>
      <c r="HZ93" s="38"/>
      <c r="IA93" s="8"/>
      <c r="IB93" s="8"/>
      <c r="IC93" s="38"/>
      <c r="ID93" s="8"/>
      <c r="IE93" s="8"/>
      <c r="IF93" s="38"/>
      <c r="IG93" s="8"/>
      <c r="IH93" s="8"/>
      <c r="II93" s="38"/>
      <c r="IJ93" s="8"/>
      <c r="IK93" s="8"/>
      <c r="IL93" s="38"/>
      <c r="IM93" s="8"/>
      <c r="IN93" s="8"/>
      <c r="IO93" s="38"/>
      <c r="IP93" s="8"/>
      <c r="IQ93" s="8"/>
      <c r="IR93" s="38"/>
      <c r="IS93" s="8"/>
      <c r="IT93" s="8"/>
      <c r="IU93" s="38"/>
    </row>
    <row r="94" spans="1:255">
      <c r="A94" s="8"/>
      <c r="B94" s="8"/>
      <c r="C94" s="38"/>
      <c r="D94" s="8"/>
      <c r="E94" s="8"/>
      <c r="F94" s="38"/>
      <c r="G94" s="8"/>
      <c r="H94" s="8"/>
      <c r="I94" s="38"/>
      <c r="J94" s="8"/>
      <c r="K94" s="8"/>
      <c r="L94" s="38"/>
      <c r="M94" s="8"/>
      <c r="N94" s="8"/>
      <c r="O94" s="38"/>
      <c r="P94" s="8"/>
      <c r="Q94" s="8"/>
      <c r="R94" s="38"/>
      <c r="S94" s="8"/>
      <c r="T94" s="8"/>
      <c r="U94" s="38"/>
      <c r="V94" s="8"/>
      <c r="W94" s="8"/>
      <c r="X94" s="38"/>
      <c r="Y94" s="8"/>
      <c r="Z94" s="8"/>
      <c r="AA94" s="38"/>
      <c r="AB94" s="8"/>
      <c r="AC94" s="8"/>
      <c r="AD94" s="38"/>
      <c r="AE94" s="8"/>
      <c r="AF94" s="8"/>
      <c r="AG94" s="38"/>
      <c r="AH94" s="8"/>
      <c r="AI94" s="8"/>
      <c r="AJ94" s="38"/>
      <c r="AK94" s="8"/>
      <c r="AL94" s="8"/>
      <c r="AM94" s="38"/>
      <c r="AN94" s="8"/>
      <c r="AO94" s="8"/>
      <c r="AP94" s="38"/>
      <c r="AQ94" s="8"/>
      <c r="AR94" s="8"/>
      <c r="AS94" s="38"/>
      <c r="AT94" s="8"/>
      <c r="AU94" s="8"/>
      <c r="AV94" s="38"/>
      <c r="AW94" s="8"/>
      <c r="AX94" s="8"/>
      <c r="AY94" s="38"/>
      <c r="AZ94" s="8"/>
      <c r="BA94" s="8"/>
      <c r="BB94" s="38"/>
      <c r="BC94" s="8"/>
      <c r="BD94" s="8"/>
      <c r="BE94" s="38"/>
      <c r="BF94" s="8"/>
      <c r="BG94" s="8"/>
      <c r="BH94" s="38"/>
      <c r="BI94" s="8"/>
      <c r="BJ94" s="8"/>
      <c r="BK94" s="38"/>
      <c r="BL94" s="8"/>
      <c r="BM94" s="8"/>
      <c r="BN94" s="38"/>
      <c r="BO94" s="8"/>
      <c r="BP94" s="8"/>
      <c r="BQ94" s="38"/>
      <c r="BR94" s="8"/>
      <c r="BS94" s="8"/>
      <c r="BT94" s="38"/>
      <c r="BU94" s="8"/>
      <c r="BV94" s="8"/>
      <c r="BW94" s="38"/>
      <c r="BX94" s="8"/>
      <c r="BY94" s="8"/>
      <c r="BZ94" s="38"/>
      <c r="CA94" s="8"/>
      <c r="CB94" s="8"/>
      <c r="CC94" s="38"/>
      <c r="CD94" s="8"/>
      <c r="CE94" s="8"/>
      <c r="CF94" s="38"/>
      <c r="CG94" s="8"/>
      <c r="CH94" s="8"/>
      <c r="CI94" s="38"/>
      <c r="CJ94" s="8"/>
      <c r="CK94" s="8"/>
      <c r="CL94" s="38"/>
      <c r="CM94" s="8"/>
      <c r="CN94" s="8"/>
      <c r="CO94" s="38"/>
      <c r="CP94" s="8"/>
      <c r="CQ94" s="8"/>
      <c r="CR94" s="38"/>
      <c r="CS94" s="8"/>
      <c r="CT94" s="8"/>
      <c r="CU94" s="38"/>
      <c r="CV94" s="8"/>
      <c r="CW94" s="8"/>
      <c r="CX94" s="38"/>
      <c r="CY94" s="8"/>
      <c r="CZ94" s="8"/>
      <c r="DA94" s="38"/>
      <c r="DB94" s="8"/>
      <c r="DC94" s="8"/>
      <c r="DD94" s="38"/>
      <c r="DE94" s="8"/>
      <c r="DF94" s="8"/>
      <c r="DG94" s="38"/>
      <c r="DH94" s="8"/>
      <c r="DI94" s="8"/>
      <c r="DJ94" s="38"/>
      <c r="DK94" s="8"/>
      <c r="DL94" s="8"/>
      <c r="DM94" s="38"/>
      <c r="DN94" s="8"/>
      <c r="DO94" s="8"/>
      <c r="DP94" s="38"/>
      <c r="DQ94" s="8"/>
      <c r="DR94" s="8"/>
      <c r="DS94" s="38"/>
      <c r="DT94" s="8"/>
      <c r="DU94" s="8"/>
      <c r="DV94" s="38"/>
      <c r="DW94" s="8"/>
      <c r="DX94" s="8"/>
      <c r="DY94" s="38"/>
      <c r="DZ94" s="8"/>
      <c r="EA94" s="8"/>
      <c r="EB94" s="38"/>
      <c r="EC94" s="8"/>
      <c r="ED94" s="8"/>
      <c r="EE94" s="38"/>
      <c r="EF94" s="8"/>
      <c r="EG94" s="8"/>
      <c r="EH94" s="38"/>
      <c r="EI94" s="8"/>
      <c r="EJ94" s="8"/>
      <c r="EK94" s="38"/>
      <c r="EL94" s="8"/>
      <c r="EM94" s="8"/>
      <c r="EN94" s="38"/>
      <c r="EO94" s="8"/>
      <c r="EP94" s="8"/>
      <c r="EQ94" s="38"/>
      <c r="ER94" s="8"/>
      <c r="ES94" s="8"/>
      <c r="ET94" s="38"/>
      <c r="EU94" s="8"/>
      <c r="EV94" s="8"/>
      <c r="EW94" s="38"/>
      <c r="EX94" s="8"/>
      <c r="EY94" s="8"/>
      <c r="EZ94" s="38"/>
      <c r="FA94" s="8"/>
      <c r="FB94" s="8"/>
      <c r="FC94" s="38"/>
      <c r="FD94" s="8"/>
      <c r="FE94" s="8"/>
      <c r="FF94" s="38"/>
      <c r="FG94" s="8"/>
      <c r="FH94" s="8"/>
      <c r="FI94" s="38"/>
      <c r="FJ94" s="8"/>
      <c r="FK94" s="8"/>
      <c r="FL94" s="38"/>
      <c r="FM94" s="8"/>
      <c r="FN94" s="8"/>
      <c r="FO94" s="38"/>
      <c r="FP94" s="8"/>
      <c r="FQ94" s="8"/>
      <c r="FR94" s="38"/>
      <c r="FS94" s="8"/>
      <c r="FT94" s="8"/>
      <c r="FU94" s="38"/>
      <c r="FV94" s="8"/>
      <c r="FW94" s="8"/>
      <c r="FX94" s="38"/>
      <c r="FY94" s="8"/>
      <c r="FZ94" s="8"/>
      <c r="GA94" s="38"/>
      <c r="GB94" s="8"/>
      <c r="GC94" s="8"/>
      <c r="GD94" s="38"/>
      <c r="GE94" s="8"/>
      <c r="GF94" s="8"/>
      <c r="GG94" s="38"/>
      <c r="GH94" s="8"/>
      <c r="GI94" s="8"/>
      <c r="GJ94" s="38"/>
      <c r="GK94" s="8"/>
      <c r="GL94" s="8"/>
      <c r="GM94" s="38"/>
      <c r="GN94" s="8"/>
      <c r="GO94" s="8"/>
      <c r="GP94" s="38"/>
      <c r="GQ94" s="8"/>
      <c r="GR94" s="8"/>
      <c r="GS94" s="38"/>
      <c r="GT94" s="8"/>
      <c r="GU94" s="8"/>
      <c r="GV94" s="38"/>
      <c r="GW94" s="8"/>
      <c r="GX94" s="8"/>
      <c r="GY94" s="38"/>
      <c r="GZ94" s="8"/>
      <c r="HA94" s="8"/>
      <c r="HB94" s="38"/>
      <c r="HC94" s="8"/>
      <c r="HD94" s="8"/>
      <c r="HE94" s="38"/>
      <c r="HF94" s="8"/>
      <c r="HG94" s="8"/>
      <c r="HH94" s="38"/>
      <c r="HI94" s="8"/>
      <c r="HJ94" s="8"/>
      <c r="HK94" s="38"/>
      <c r="HL94" s="8"/>
      <c r="HM94" s="8"/>
      <c r="HN94" s="38"/>
      <c r="HO94" s="8"/>
      <c r="HP94" s="8"/>
      <c r="HQ94" s="38"/>
      <c r="HR94" s="8"/>
      <c r="HS94" s="8"/>
      <c r="HT94" s="38"/>
      <c r="HU94" s="8"/>
      <c r="HV94" s="8"/>
      <c r="HW94" s="38"/>
      <c r="HX94" s="8"/>
      <c r="HY94" s="8"/>
      <c r="HZ94" s="38"/>
      <c r="IA94" s="8"/>
      <c r="IB94" s="8"/>
      <c r="IC94" s="38"/>
      <c r="ID94" s="8"/>
      <c r="IE94" s="8"/>
      <c r="IF94" s="38"/>
      <c r="IG94" s="8"/>
      <c r="IH94" s="8"/>
      <c r="II94" s="38"/>
      <c r="IJ94" s="8"/>
      <c r="IK94" s="8"/>
      <c r="IL94" s="38"/>
      <c r="IM94" s="8"/>
      <c r="IN94" s="8"/>
      <c r="IO94" s="38"/>
      <c r="IP94" s="8"/>
      <c r="IQ94" s="8"/>
      <c r="IR94" s="38"/>
      <c r="IS94" s="8"/>
      <c r="IT94" s="8"/>
      <c r="IU94" s="38"/>
    </row>
    <row r="95" spans="1:255">
      <c r="A95" s="8"/>
      <c r="B95" s="8"/>
      <c r="C95" s="38"/>
      <c r="D95" s="8"/>
      <c r="E95" s="8"/>
      <c r="F95" s="38"/>
      <c r="G95" s="8"/>
      <c r="H95" s="8"/>
      <c r="I95" s="38"/>
      <c r="J95" s="8"/>
      <c r="K95" s="8"/>
      <c r="L95" s="38"/>
      <c r="M95" s="8"/>
      <c r="N95" s="8"/>
      <c r="O95" s="38"/>
      <c r="P95" s="8"/>
      <c r="Q95" s="8"/>
      <c r="R95" s="38"/>
      <c r="S95" s="8"/>
      <c r="T95" s="8"/>
      <c r="U95" s="38"/>
      <c r="V95" s="8"/>
      <c r="W95" s="8"/>
      <c r="X95" s="38"/>
      <c r="Y95" s="8"/>
      <c r="Z95" s="8"/>
      <c r="AA95" s="38"/>
      <c r="AB95" s="8"/>
      <c r="AC95" s="8"/>
      <c r="AD95" s="38"/>
      <c r="AE95" s="8"/>
      <c r="AF95" s="8"/>
      <c r="AG95" s="38"/>
      <c r="AH95" s="8"/>
      <c r="AI95" s="8"/>
      <c r="AJ95" s="38"/>
      <c r="AK95" s="8"/>
      <c r="AL95" s="8"/>
      <c r="AM95" s="38"/>
      <c r="AN95" s="8"/>
      <c r="AO95" s="8"/>
      <c r="AP95" s="38"/>
      <c r="AQ95" s="8"/>
      <c r="AR95" s="8"/>
      <c r="AS95" s="38"/>
      <c r="AT95" s="8"/>
      <c r="AU95" s="8"/>
      <c r="AV95" s="38"/>
      <c r="AW95" s="8"/>
      <c r="AX95" s="8"/>
      <c r="AY95" s="38"/>
      <c r="AZ95" s="8"/>
      <c r="BA95" s="8"/>
      <c r="BB95" s="38"/>
      <c r="BC95" s="8"/>
      <c r="BD95" s="8"/>
      <c r="BE95" s="38"/>
      <c r="BF95" s="8"/>
      <c r="BG95" s="8"/>
      <c r="BH95" s="38"/>
      <c r="BI95" s="8"/>
      <c r="BJ95" s="8"/>
      <c r="BK95" s="38"/>
      <c r="BL95" s="8"/>
      <c r="BM95" s="8"/>
      <c r="BN95" s="38"/>
      <c r="BO95" s="8"/>
      <c r="BP95" s="8"/>
      <c r="BQ95" s="38"/>
      <c r="BR95" s="8"/>
      <c r="BS95" s="8"/>
      <c r="BT95" s="38"/>
      <c r="BU95" s="8"/>
      <c r="BV95" s="8"/>
      <c r="BW95" s="38"/>
      <c r="BX95" s="8"/>
      <c r="BY95" s="8"/>
      <c r="BZ95" s="38"/>
      <c r="CA95" s="8"/>
      <c r="CB95" s="8"/>
      <c r="CC95" s="38"/>
      <c r="CD95" s="8"/>
      <c r="CE95" s="8"/>
      <c r="CF95" s="38"/>
      <c r="CG95" s="8"/>
      <c r="CH95" s="8"/>
      <c r="CI95" s="38"/>
      <c r="CJ95" s="8"/>
      <c r="CK95" s="8"/>
      <c r="CL95" s="38"/>
      <c r="CM95" s="8"/>
      <c r="CN95" s="8"/>
      <c r="CO95" s="38"/>
      <c r="CP95" s="8"/>
      <c r="CQ95" s="8"/>
      <c r="CR95" s="38"/>
      <c r="CS95" s="8"/>
      <c r="CT95" s="8"/>
      <c r="CU95" s="38"/>
      <c r="CV95" s="8"/>
      <c r="CW95" s="8"/>
      <c r="CX95" s="38"/>
      <c r="CY95" s="8"/>
      <c r="CZ95" s="8"/>
      <c r="DA95" s="38"/>
      <c r="DB95" s="8"/>
      <c r="DC95" s="8"/>
      <c r="DD95" s="38"/>
      <c r="DE95" s="8"/>
      <c r="DF95" s="8"/>
      <c r="DG95" s="38"/>
      <c r="DH95" s="8"/>
      <c r="DI95" s="8"/>
      <c r="DJ95" s="38"/>
      <c r="DK95" s="8"/>
      <c r="DL95" s="8"/>
      <c r="DM95" s="38"/>
      <c r="DN95" s="8"/>
      <c r="DO95" s="8"/>
      <c r="DP95" s="38"/>
      <c r="DQ95" s="8"/>
      <c r="DR95" s="8"/>
      <c r="DS95" s="38"/>
      <c r="DT95" s="8"/>
      <c r="DU95" s="8"/>
      <c r="DV95" s="38"/>
      <c r="DW95" s="8"/>
      <c r="DX95" s="8"/>
      <c r="DY95" s="38"/>
      <c r="DZ95" s="8"/>
      <c r="EA95" s="8"/>
      <c r="EB95" s="38"/>
      <c r="EC95" s="8"/>
      <c r="ED95" s="8"/>
      <c r="EE95" s="38"/>
      <c r="EF95" s="8"/>
      <c r="EG95" s="8"/>
      <c r="EH95" s="38"/>
      <c r="EI95" s="8"/>
      <c r="EJ95" s="8"/>
      <c r="EK95" s="38"/>
      <c r="EL95" s="8"/>
      <c r="EM95" s="8"/>
      <c r="EN95" s="38"/>
      <c r="EO95" s="8"/>
      <c r="EP95" s="8"/>
      <c r="EQ95" s="38"/>
      <c r="ER95" s="8"/>
      <c r="ES95" s="8"/>
      <c r="ET95" s="38"/>
      <c r="EU95" s="8"/>
      <c r="EV95" s="8"/>
      <c r="EW95" s="38"/>
      <c r="EX95" s="8"/>
      <c r="EY95" s="8"/>
      <c r="EZ95" s="38"/>
      <c r="FA95" s="8"/>
      <c r="FB95" s="8"/>
      <c r="FC95" s="38"/>
      <c r="FD95" s="8"/>
      <c r="FE95" s="8"/>
      <c r="FF95" s="38"/>
      <c r="FG95" s="8"/>
      <c r="FH95" s="8"/>
      <c r="FI95" s="38"/>
      <c r="FJ95" s="8"/>
      <c r="FK95" s="8"/>
      <c r="FL95" s="38"/>
      <c r="FM95" s="8"/>
      <c r="FN95" s="8"/>
      <c r="FO95" s="38"/>
      <c r="FP95" s="8"/>
      <c r="FQ95" s="8"/>
      <c r="FR95" s="38"/>
      <c r="FS95" s="8"/>
      <c r="FT95" s="8"/>
      <c r="FU95" s="38"/>
      <c r="FV95" s="8"/>
      <c r="FW95" s="8"/>
      <c r="FX95" s="38"/>
      <c r="FY95" s="8"/>
      <c r="FZ95" s="8"/>
      <c r="GA95" s="38"/>
      <c r="GB95" s="8"/>
      <c r="GC95" s="8"/>
      <c r="GD95" s="38"/>
      <c r="GE95" s="8"/>
      <c r="GF95" s="8"/>
      <c r="GG95" s="38"/>
      <c r="GH95" s="8"/>
      <c r="GI95" s="8"/>
      <c r="GJ95" s="38"/>
      <c r="GK95" s="8"/>
      <c r="GL95" s="8"/>
      <c r="GM95" s="38"/>
      <c r="GN95" s="8"/>
      <c r="GO95" s="8"/>
      <c r="GP95" s="38"/>
      <c r="GQ95" s="8"/>
      <c r="GR95" s="8"/>
      <c r="GS95" s="38"/>
      <c r="GT95" s="8"/>
      <c r="GU95" s="8"/>
      <c r="GV95" s="38"/>
      <c r="GW95" s="8"/>
      <c r="GX95" s="8"/>
      <c r="GY95" s="38"/>
      <c r="GZ95" s="8"/>
      <c r="HA95" s="8"/>
      <c r="HB95" s="38"/>
      <c r="HC95" s="8"/>
      <c r="HD95" s="8"/>
      <c r="HE95" s="38"/>
      <c r="HF95" s="8"/>
      <c r="HG95" s="8"/>
      <c r="HH95" s="38"/>
      <c r="HI95" s="8"/>
      <c r="HJ95" s="8"/>
      <c r="HK95" s="38"/>
      <c r="HL95" s="8"/>
      <c r="HM95" s="8"/>
      <c r="HN95" s="38"/>
      <c r="HO95" s="8"/>
      <c r="HP95" s="8"/>
      <c r="HQ95" s="38"/>
      <c r="HR95" s="8"/>
      <c r="HS95" s="8"/>
      <c r="HT95" s="38"/>
      <c r="HU95" s="8"/>
      <c r="HV95" s="8"/>
      <c r="HW95" s="38"/>
      <c r="HX95" s="8"/>
      <c r="HY95" s="8"/>
      <c r="HZ95" s="38"/>
      <c r="IA95" s="8"/>
      <c r="IB95" s="8"/>
      <c r="IC95" s="38"/>
      <c r="ID95" s="8"/>
      <c r="IE95" s="8"/>
      <c r="IF95" s="38"/>
      <c r="IG95" s="8"/>
      <c r="IH95" s="8"/>
      <c r="II95" s="38"/>
      <c r="IJ95" s="8"/>
      <c r="IK95" s="8"/>
      <c r="IL95" s="38"/>
      <c r="IM95" s="8"/>
      <c r="IN95" s="8"/>
      <c r="IO95" s="38"/>
      <c r="IP95" s="8"/>
      <c r="IQ95" s="8"/>
      <c r="IR95" s="38"/>
      <c r="IS95" s="8"/>
      <c r="IT95" s="8"/>
      <c r="IU95" s="38"/>
    </row>
    <row r="96" spans="1:255">
      <c r="A96" s="8"/>
      <c r="B96" s="8"/>
      <c r="C96" s="38"/>
      <c r="D96" s="8"/>
      <c r="E96" s="8"/>
      <c r="F96" s="38"/>
      <c r="G96" s="8"/>
      <c r="H96" s="8"/>
      <c r="I96" s="38"/>
      <c r="J96" s="8"/>
      <c r="K96" s="8"/>
      <c r="L96" s="38"/>
      <c r="M96" s="8"/>
      <c r="N96" s="8"/>
      <c r="O96" s="38"/>
      <c r="P96" s="8"/>
      <c r="Q96" s="8"/>
      <c r="R96" s="38"/>
      <c r="S96" s="8"/>
      <c r="T96" s="8"/>
      <c r="U96" s="38"/>
      <c r="V96" s="8"/>
      <c r="W96" s="8"/>
      <c r="X96" s="38"/>
      <c r="Y96" s="8"/>
      <c r="Z96" s="8"/>
      <c r="AA96" s="38"/>
      <c r="AB96" s="8"/>
      <c r="AC96" s="8"/>
      <c r="AD96" s="38"/>
      <c r="AE96" s="8"/>
      <c r="AF96" s="8"/>
      <c r="AG96" s="38"/>
      <c r="AH96" s="8"/>
      <c r="AI96" s="8"/>
      <c r="AJ96" s="38"/>
      <c r="AK96" s="8"/>
      <c r="AL96" s="8"/>
      <c r="AM96" s="38"/>
      <c r="AN96" s="8"/>
      <c r="AO96" s="8"/>
      <c r="AP96" s="38"/>
      <c r="AQ96" s="8"/>
      <c r="AR96" s="8"/>
      <c r="AS96" s="38"/>
      <c r="AT96" s="8"/>
      <c r="AU96" s="8"/>
      <c r="AV96" s="38"/>
      <c r="AW96" s="8"/>
      <c r="AX96" s="8"/>
      <c r="AY96" s="38"/>
      <c r="AZ96" s="8"/>
      <c r="BA96" s="8"/>
      <c r="BB96" s="38"/>
      <c r="BC96" s="8"/>
      <c r="BD96" s="8"/>
      <c r="BE96" s="38"/>
      <c r="BF96" s="8"/>
      <c r="BG96" s="8"/>
      <c r="BH96" s="38"/>
      <c r="BI96" s="8"/>
      <c r="BJ96" s="8"/>
      <c r="BK96" s="38"/>
      <c r="BL96" s="8"/>
      <c r="BM96" s="8"/>
      <c r="BN96" s="38"/>
      <c r="BO96" s="8"/>
      <c r="BP96" s="8"/>
      <c r="BQ96" s="38"/>
      <c r="BR96" s="8"/>
      <c r="BS96" s="8"/>
      <c r="BT96" s="38"/>
      <c r="BU96" s="8"/>
      <c r="BV96" s="8"/>
      <c r="BW96" s="38"/>
      <c r="BX96" s="8"/>
      <c r="BY96" s="8"/>
      <c r="BZ96" s="38"/>
      <c r="CA96" s="8"/>
      <c r="CB96" s="8"/>
      <c r="CC96" s="38"/>
      <c r="CD96" s="8"/>
      <c r="CE96" s="8"/>
      <c r="CF96" s="38"/>
      <c r="CG96" s="8"/>
      <c r="CH96" s="8"/>
      <c r="CI96" s="38"/>
      <c r="CJ96" s="8"/>
      <c r="CK96" s="8"/>
      <c r="CL96" s="38"/>
      <c r="CM96" s="8"/>
      <c r="CN96" s="8"/>
      <c r="CO96" s="38"/>
      <c r="CP96" s="8"/>
      <c r="CQ96" s="8"/>
      <c r="CR96" s="38"/>
      <c r="CS96" s="8"/>
      <c r="CT96" s="8"/>
      <c r="CU96" s="38"/>
      <c r="CV96" s="8"/>
      <c r="CW96" s="8"/>
      <c r="CX96" s="38"/>
      <c r="CY96" s="8"/>
      <c r="CZ96" s="8"/>
      <c r="DA96" s="38"/>
      <c r="DB96" s="8"/>
      <c r="DC96" s="8"/>
      <c r="DD96" s="38"/>
      <c r="DE96" s="8"/>
      <c r="DF96" s="8"/>
      <c r="DG96" s="38"/>
      <c r="DH96" s="8"/>
      <c r="DI96" s="8"/>
      <c r="DJ96" s="38"/>
      <c r="DK96" s="8"/>
      <c r="DL96" s="8"/>
      <c r="DM96" s="38"/>
      <c r="DN96" s="8"/>
      <c r="DO96" s="8"/>
      <c r="DP96" s="38"/>
      <c r="DQ96" s="8"/>
      <c r="DR96" s="8"/>
      <c r="DS96" s="38"/>
      <c r="DT96" s="8"/>
      <c r="DU96" s="8"/>
      <c r="DV96" s="38"/>
      <c r="DW96" s="8"/>
      <c r="DX96" s="8"/>
      <c r="DY96" s="38"/>
      <c r="DZ96" s="8"/>
      <c r="EA96" s="8"/>
      <c r="EB96" s="38"/>
      <c r="EC96" s="8"/>
      <c r="ED96" s="8"/>
      <c r="EE96" s="38"/>
      <c r="EF96" s="8"/>
      <c r="EG96" s="8"/>
      <c r="EH96" s="38"/>
      <c r="EI96" s="8"/>
      <c r="EJ96" s="8"/>
      <c r="EK96" s="38"/>
      <c r="EL96" s="8"/>
      <c r="EM96" s="8"/>
      <c r="EN96" s="38"/>
      <c r="EO96" s="8"/>
      <c r="EP96" s="8"/>
      <c r="EQ96" s="38"/>
      <c r="ER96" s="8"/>
      <c r="ES96" s="8"/>
      <c r="ET96" s="38"/>
      <c r="EU96" s="8"/>
      <c r="EV96" s="8"/>
      <c r="EW96" s="38"/>
      <c r="EX96" s="8"/>
      <c r="EY96" s="8"/>
      <c r="EZ96" s="38"/>
      <c r="FA96" s="8"/>
      <c r="FB96" s="8"/>
      <c r="FC96" s="38"/>
      <c r="FD96" s="8"/>
      <c r="FE96" s="8"/>
      <c r="FF96" s="38"/>
      <c r="FG96" s="8"/>
      <c r="FH96" s="8"/>
      <c r="FI96" s="38"/>
      <c r="FJ96" s="8"/>
      <c r="FK96" s="8"/>
      <c r="FL96" s="38"/>
      <c r="FM96" s="8"/>
      <c r="FN96" s="8"/>
      <c r="FO96" s="38"/>
      <c r="FP96" s="8"/>
      <c r="FQ96" s="8"/>
      <c r="FR96" s="38"/>
      <c r="FS96" s="8"/>
      <c r="FT96" s="8"/>
      <c r="FU96" s="38"/>
      <c r="FV96" s="8"/>
      <c r="FW96" s="8"/>
      <c r="FX96" s="38"/>
      <c r="FY96" s="8"/>
      <c r="FZ96" s="8"/>
      <c r="GA96" s="38"/>
      <c r="GB96" s="8"/>
      <c r="GC96" s="8"/>
      <c r="GD96" s="38"/>
      <c r="GE96" s="8"/>
      <c r="GF96" s="8"/>
      <c r="GG96" s="38"/>
      <c r="GH96" s="8"/>
      <c r="GI96" s="8"/>
      <c r="GJ96" s="38"/>
      <c r="GK96" s="8"/>
      <c r="GL96" s="8"/>
      <c r="GM96" s="38"/>
      <c r="GN96" s="8"/>
      <c r="GO96" s="8"/>
      <c r="GP96" s="38"/>
      <c r="GQ96" s="8"/>
      <c r="GR96" s="8"/>
      <c r="GS96" s="38"/>
      <c r="GT96" s="8"/>
      <c r="GU96" s="8"/>
      <c r="GV96" s="38"/>
      <c r="GW96" s="8"/>
      <c r="GX96" s="8"/>
      <c r="GY96" s="38"/>
      <c r="GZ96" s="8"/>
      <c r="HA96" s="8"/>
      <c r="HB96" s="38"/>
      <c r="HC96" s="8"/>
      <c r="HD96" s="8"/>
      <c r="HE96" s="38"/>
      <c r="HF96" s="8"/>
      <c r="HG96" s="8"/>
      <c r="HH96" s="38"/>
      <c r="HI96" s="8"/>
      <c r="HJ96" s="8"/>
      <c r="HK96" s="38"/>
      <c r="HL96" s="8"/>
      <c r="HM96" s="8"/>
      <c r="HN96" s="38"/>
      <c r="HO96" s="8"/>
      <c r="HP96" s="8"/>
      <c r="HQ96" s="38"/>
      <c r="HR96" s="8"/>
      <c r="HS96" s="8"/>
      <c r="HT96" s="38"/>
      <c r="HU96" s="8"/>
      <c r="HV96" s="8"/>
      <c r="HW96" s="38"/>
      <c r="HX96" s="8"/>
      <c r="HY96" s="8"/>
      <c r="HZ96" s="38"/>
      <c r="IA96" s="8"/>
      <c r="IB96" s="8"/>
      <c r="IC96" s="38"/>
      <c r="ID96" s="8"/>
      <c r="IE96" s="8"/>
      <c r="IF96" s="38"/>
      <c r="IG96" s="8"/>
      <c r="IH96" s="8"/>
      <c r="II96" s="38"/>
      <c r="IJ96" s="8"/>
      <c r="IK96" s="8"/>
      <c r="IL96" s="38"/>
      <c r="IM96" s="8"/>
      <c r="IN96" s="8"/>
      <c r="IO96" s="38"/>
      <c r="IP96" s="8"/>
      <c r="IQ96" s="8"/>
      <c r="IR96" s="38"/>
      <c r="IS96" s="8"/>
      <c r="IT96" s="8"/>
      <c r="IU96" s="38"/>
    </row>
    <row r="97" spans="1:255">
      <c r="A97" s="8"/>
      <c r="B97" s="8"/>
      <c r="C97" s="38"/>
      <c r="D97" s="8"/>
      <c r="E97" s="8"/>
      <c r="F97" s="38"/>
      <c r="G97" s="8"/>
      <c r="H97" s="8"/>
      <c r="I97" s="38"/>
      <c r="J97" s="8"/>
      <c r="K97" s="8"/>
      <c r="L97" s="38"/>
      <c r="M97" s="8"/>
      <c r="N97" s="8"/>
      <c r="O97" s="38"/>
      <c r="P97" s="8"/>
      <c r="Q97" s="8"/>
      <c r="R97" s="38"/>
      <c r="S97" s="8"/>
      <c r="T97" s="8"/>
      <c r="U97" s="38"/>
      <c r="V97" s="8"/>
      <c r="W97" s="8"/>
      <c r="X97" s="38"/>
      <c r="Y97" s="8"/>
      <c r="Z97" s="8"/>
      <c r="AA97" s="38"/>
      <c r="AB97" s="8"/>
      <c r="AC97" s="8"/>
      <c r="AD97" s="38"/>
      <c r="AE97" s="8"/>
      <c r="AF97" s="8"/>
      <c r="AG97" s="38"/>
      <c r="AH97" s="8"/>
      <c r="AI97" s="8"/>
      <c r="AJ97" s="38"/>
      <c r="AK97" s="8"/>
      <c r="AL97" s="8"/>
      <c r="AM97" s="38"/>
      <c r="AN97" s="8"/>
      <c r="AO97" s="8"/>
      <c r="AP97" s="38"/>
      <c r="AQ97" s="8"/>
      <c r="AR97" s="8"/>
      <c r="AS97" s="38"/>
      <c r="AT97" s="8"/>
      <c r="AU97" s="8"/>
      <c r="AV97" s="38"/>
      <c r="AW97" s="8"/>
      <c r="AX97" s="8"/>
      <c r="AY97" s="38"/>
      <c r="AZ97" s="8"/>
      <c r="BA97" s="8"/>
      <c r="BB97" s="38"/>
      <c r="BC97" s="8"/>
      <c r="BD97" s="8"/>
      <c r="BE97" s="38"/>
      <c r="BF97" s="8"/>
      <c r="BG97" s="8"/>
      <c r="BH97" s="38"/>
      <c r="BI97" s="8"/>
      <c r="BJ97" s="8"/>
      <c r="BK97" s="38"/>
      <c r="BL97" s="8"/>
      <c r="BM97" s="8"/>
      <c r="BN97" s="38"/>
      <c r="BO97" s="8"/>
      <c r="BP97" s="8"/>
      <c r="BQ97" s="38"/>
      <c r="BR97" s="8"/>
      <c r="BS97" s="8"/>
      <c r="BT97" s="38"/>
      <c r="BU97" s="8"/>
      <c r="BV97" s="8"/>
      <c r="BW97" s="38"/>
      <c r="BX97" s="8"/>
      <c r="BY97" s="8"/>
      <c r="BZ97" s="38"/>
      <c r="CA97" s="8"/>
      <c r="CB97" s="8"/>
      <c r="CC97" s="38"/>
      <c r="CD97" s="8"/>
      <c r="CE97" s="8"/>
      <c r="CF97" s="38"/>
      <c r="CG97" s="8"/>
      <c r="CH97" s="8"/>
      <c r="CI97" s="38"/>
      <c r="CJ97" s="8"/>
      <c r="CK97" s="8"/>
      <c r="CL97" s="38"/>
      <c r="CM97" s="8"/>
      <c r="CN97" s="8"/>
      <c r="CO97" s="38"/>
      <c r="CP97" s="8"/>
      <c r="CQ97" s="8"/>
      <c r="CR97" s="38"/>
      <c r="CS97" s="8"/>
      <c r="CT97" s="8"/>
      <c r="CU97" s="38"/>
      <c r="CV97" s="8"/>
      <c r="CW97" s="8"/>
      <c r="CX97" s="38"/>
      <c r="CY97" s="8"/>
      <c r="CZ97" s="8"/>
      <c r="DA97" s="38"/>
      <c r="DB97" s="8"/>
      <c r="DC97" s="8"/>
      <c r="DD97" s="38"/>
      <c r="DE97" s="8"/>
      <c r="DF97" s="8"/>
      <c r="DG97" s="38"/>
      <c r="DH97" s="8"/>
      <c r="DI97" s="8"/>
      <c r="DJ97" s="38"/>
      <c r="DK97" s="8"/>
      <c r="DL97" s="8"/>
      <c r="DM97" s="38"/>
      <c r="DN97" s="8"/>
      <c r="DO97" s="8"/>
      <c r="DP97" s="38"/>
      <c r="DQ97" s="8"/>
      <c r="DR97" s="8"/>
      <c r="DS97" s="38"/>
      <c r="DT97" s="8"/>
      <c r="DU97" s="8"/>
      <c r="DV97" s="38"/>
      <c r="DW97" s="8"/>
      <c r="DX97" s="8"/>
      <c r="DY97" s="38"/>
      <c r="DZ97" s="8"/>
      <c r="EA97" s="8"/>
      <c r="EB97" s="38"/>
      <c r="EC97" s="8"/>
      <c r="ED97" s="8"/>
      <c r="EE97" s="38"/>
      <c r="EF97" s="8"/>
      <c r="EG97" s="8"/>
      <c r="EH97" s="38"/>
      <c r="EI97" s="8"/>
      <c r="EJ97" s="8"/>
      <c r="EK97" s="38"/>
      <c r="EL97" s="8"/>
      <c r="EM97" s="8"/>
      <c r="EN97" s="38"/>
      <c r="EO97" s="8"/>
      <c r="EP97" s="8"/>
      <c r="EQ97" s="38"/>
      <c r="ER97" s="8"/>
      <c r="ES97" s="8"/>
      <c r="ET97" s="38"/>
      <c r="EU97" s="8"/>
      <c r="EV97" s="8"/>
      <c r="EW97" s="38"/>
      <c r="EX97" s="8"/>
      <c r="EY97" s="8"/>
      <c r="EZ97" s="38"/>
      <c r="FA97" s="8"/>
      <c r="FB97" s="8"/>
      <c r="FC97" s="38"/>
      <c r="FD97" s="8"/>
      <c r="FE97" s="8"/>
      <c r="FF97" s="38"/>
      <c r="FG97" s="8"/>
      <c r="FH97" s="8"/>
      <c r="FI97" s="38"/>
      <c r="FJ97" s="8"/>
      <c r="FK97" s="8"/>
      <c r="FL97" s="38"/>
      <c r="FM97" s="8"/>
      <c r="FN97" s="8"/>
      <c r="FO97" s="38"/>
      <c r="FP97" s="8"/>
      <c r="FQ97" s="8"/>
      <c r="FR97" s="38"/>
      <c r="FS97" s="8"/>
      <c r="FT97" s="8"/>
      <c r="FU97" s="38"/>
      <c r="FV97" s="8"/>
      <c r="FW97" s="8"/>
      <c r="FX97" s="38"/>
      <c r="FY97" s="8"/>
      <c r="FZ97" s="8"/>
      <c r="GA97" s="38"/>
      <c r="GB97" s="8"/>
      <c r="GC97" s="8"/>
      <c r="GD97" s="38"/>
      <c r="GE97" s="8"/>
      <c r="GF97" s="8"/>
      <c r="GG97" s="38"/>
      <c r="GH97" s="8"/>
      <c r="GI97" s="8"/>
      <c r="GJ97" s="38"/>
      <c r="GK97" s="8"/>
      <c r="GL97" s="8"/>
      <c r="GM97" s="38"/>
      <c r="GN97" s="8"/>
      <c r="GO97" s="8"/>
      <c r="GP97" s="38"/>
      <c r="GQ97" s="8"/>
      <c r="GR97" s="8"/>
      <c r="GS97" s="38"/>
      <c r="GT97" s="8"/>
      <c r="GU97" s="8"/>
      <c r="GV97" s="38"/>
      <c r="GW97" s="8"/>
      <c r="GX97" s="8"/>
      <c r="GY97" s="38"/>
      <c r="GZ97" s="8"/>
      <c r="HA97" s="8"/>
      <c r="HB97" s="38"/>
      <c r="HC97" s="8"/>
      <c r="HD97" s="8"/>
      <c r="HE97" s="38"/>
      <c r="HF97" s="8"/>
      <c r="HG97" s="8"/>
      <c r="HH97" s="38"/>
      <c r="HI97" s="8"/>
      <c r="HJ97" s="8"/>
      <c r="HK97" s="38"/>
      <c r="HL97" s="8"/>
      <c r="HM97" s="8"/>
      <c r="HN97" s="38"/>
      <c r="HO97" s="8"/>
      <c r="HP97" s="8"/>
      <c r="HQ97" s="38"/>
      <c r="HR97" s="8"/>
      <c r="HS97" s="8"/>
      <c r="HT97" s="38"/>
      <c r="HU97" s="8"/>
      <c r="HV97" s="8"/>
      <c r="HW97" s="38"/>
      <c r="HX97" s="8"/>
      <c r="HY97" s="8"/>
      <c r="HZ97" s="38"/>
      <c r="IA97" s="8"/>
      <c r="IB97" s="8"/>
      <c r="IC97" s="38"/>
      <c r="ID97" s="8"/>
      <c r="IE97" s="8"/>
      <c r="IF97" s="38"/>
      <c r="IG97" s="8"/>
      <c r="IH97" s="8"/>
      <c r="II97" s="38"/>
      <c r="IJ97" s="8"/>
      <c r="IK97" s="8"/>
      <c r="IL97" s="38"/>
      <c r="IM97" s="8"/>
      <c r="IN97" s="8"/>
      <c r="IO97" s="38"/>
      <c r="IP97" s="8"/>
      <c r="IQ97" s="8"/>
      <c r="IR97" s="38"/>
      <c r="IS97" s="8"/>
      <c r="IT97" s="8"/>
      <c r="IU97" s="38"/>
    </row>
    <row r="98" spans="1:255">
      <c r="A98" s="8"/>
      <c r="B98" s="8"/>
      <c r="C98" s="38"/>
      <c r="D98" s="8"/>
      <c r="E98" s="8"/>
      <c r="F98" s="38"/>
      <c r="G98" s="8"/>
      <c r="H98" s="8"/>
      <c r="I98" s="38"/>
      <c r="J98" s="8"/>
      <c r="K98" s="8"/>
      <c r="L98" s="38"/>
      <c r="M98" s="8"/>
      <c r="N98" s="8"/>
      <c r="O98" s="38"/>
      <c r="P98" s="8"/>
      <c r="Q98" s="8"/>
      <c r="R98" s="38"/>
      <c r="S98" s="8"/>
      <c r="T98" s="8"/>
      <c r="U98" s="38"/>
      <c r="V98" s="8"/>
      <c r="W98" s="8"/>
      <c r="X98" s="38"/>
      <c r="Y98" s="8"/>
      <c r="Z98" s="8"/>
      <c r="AA98" s="38"/>
      <c r="AB98" s="8"/>
      <c r="AC98" s="8"/>
      <c r="AD98" s="38"/>
      <c r="AE98" s="8"/>
      <c r="AF98" s="8"/>
      <c r="AG98" s="38"/>
      <c r="AH98" s="8"/>
      <c r="AI98" s="8"/>
      <c r="AJ98" s="38"/>
      <c r="AK98" s="8"/>
      <c r="AL98" s="8"/>
      <c r="AM98" s="38"/>
      <c r="AN98" s="8"/>
      <c r="AO98" s="8"/>
      <c r="AP98" s="38"/>
      <c r="AQ98" s="8"/>
      <c r="AR98" s="8"/>
      <c r="AS98" s="38"/>
      <c r="AT98" s="8"/>
      <c r="AU98" s="8"/>
      <c r="AV98" s="38"/>
      <c r="AW98" s="8"/>
      <c r="AX98" s="8"/>
      <c r="AY98" s="38"/>
      <c r="AZ98" s="8"/>
      <c r="BA98" s="8"/>
      <c r="BB98" s="38"/>
      <c r="BC98" s="8"/>
      <c r="BD98" s="8"/>
      <c r="BE98" s="38"/>
      <c r="BF98" s="8"/>
      <c r="BG98" s="8"/>
      <c r="BH98" s="38"/>
      <c r="BI98" s="8"/>
      <c r="BJ98" s="8"/>
      <c r="BK98" s="38"/>
      <c r="BL98" s="8"/>
      <c r="BM98" s="8"/>
      <c r="BN98" s="38"/>
      <c r="BO98" s="8"/>
      <c r="BP98" s="8"/>
      <c r="BQ98" s="38"/>
      <c r="BR98" s="8"/>
      <c r="BS98" s="8"/>
      <c r="BT98" s="38"/>
      <c r="BU98" s="8"/>
      <c r="BV98" s="8"/>
      <c r="BW98" s="38"/>
      <c r="BX98" s="8"/>
      <c r="BY98" s="8"/>
      <c r="BZ98" s="38"/>
      <c r="CA98" s="8"/>
      <c r="CB98" s="8"/>
      <c r="CC98" s="38"/>
      <c r="CD98" s="8"/>
      <c r="CE98" s="8"/>
      <c r="CF98" s="38"/>
      <c r="CG98" s="8"/>
      <c r="CH98" s="8"/>
      <c r="CI98" s="38"/>
      <c r="CJ98" s="8"/>
      <c r="CK98" s="8"/>
      <c r="CL98" s="38"/>
      <c r="CM98" s="8"/>
      <c r="CN98" s="8"/>
      <c r="CO98" s="38"/>
      <c r="CP98" s="8"/>
      <c r="CQ98" s="8"/>
      <c r="CR98" s="38"/>
      <c r="CS98" s="8"/>
      <c r="CT98" s="8"/>
      <c r="CU98" s="38"/>
      <c r="CV98" s="8"/>
      <c r="CW98" s="8"/>
      <c r="CX98" s="38"/>
      <c r="CY98" s="8"/>
      <c r="CZ98" s="8"/>
      <c r="DA98" s="38"/>
      <c r="DB98" s="8"/>
      <c r="DC98" s="8"/>
      <c r="DD98" s="38"/>
      <c r="DE98" s="8"/>
      <c r="DF98" s="8"/>
      <c r="DG98" s="38"/>
      <c r="DH98" s="8"/>
      <c r="DI98" s="8"/>
      <c r="DJ98" s="38"/>
      <c r="DK98" s="8"/>
      <c r="DL98" s="8"/>
      <c r="DM98" s="38"/>
      <c r="DN98" s="8"/>
      <c r="DO98" s="8"/>
      <c r="DP98" s="38"/>
      <c r="DQ98" s="8"/>
      <c r="DR98" s="8"/>
      <c r="DS98" s="38"/>
      <c r="DT98" s="8"/>
      <c r="DU98" s="8"/>
      <c r="DV98" s="38"/>
      <c r="DW98" s="8"/>
      <c r="DX98" s="8"/>
      <c r="DY98" s="38"/>
      <c r="DZ98" s="8"/>
      <c r="EA98" s="8"/>
      <c r="EB98" s="38"/>
      <c r="EC98" s="8"/>
      <c r="ED98" s="8"/>
      <c r="EE98" s="38"/>
      <c r="EF98" s="8"/>
      <c r="EG98" s="8"/>
      <c r="EH98" s="38"/>
      <c r="EI98" s="8"/>
      <c r="EJ98" s="8"/>
      <c r="EK98" s="38"/>
      <c r="EL98" s="8"/>
      <c r="EM98" s="8"/>
      <c r="EN98" s="38"/>
      <c r="EO98" s="8"/>
      <c r="EP98" s="8"/>
      <c r="EQ98" s="38"/>
      <c r="ER98" s="8"/>
      <c r="ES98" s="8"/>
      <c r="ET98" s="38"/>
      <c r="EU98" s="8"/>
      <c r="EV98" s="8"/>
      <c r="EW98" s="38"/>
      <c r="EX98" s="8"/>
      <c r="EY98" s="8"/>
      <c r="EZ98" s="38"/>
      <c r="FA98" s="8"/>
      <c r="FB98" s="8"/>
      <c r="FC98" s="38"/>
      <c r="FD98" s="8"/>
      <c r="FE98" s="8"/>
      <c r="FF98" s="38"/>
      <c r="FG98" s="8"/>
      <c r="FH98" s="8"/>
      <c r="FI98" s="38"/>
      <c r="FJ98" s="8"/>
      <c r="FK98" s="8"/>
      <c r="FL98" s="38"/>
      <c r="FM98" s="8"/>
      <c r="FN98" s="8"/>
      <c r="FO98" s="38"/>
      <c r="FP98" s="8"/>
      <c r="FQ98" s="8"/>
      <c r="FR98" s="38"/>
      <c r="FS98" s="8"/>
      <c r="FT98" s="8"/>
      <c r="FU98" s="38"/>
      <c r="FV98" s="8"/>
      <c r="FW98" s="8"/>
      <c r="FX98" s="38"/>
      <c r="FY98" s="8"/>
      <c r="FZ98" s="8"/>
      <c r="GA98" s="38"/>
      <c r="GB98" s="8"/>
      <c r="GC98" s="8"/>
      <c r="GD98" s="38"/>
      <c r="GE98" s="8"/>
      <c r="GF98" s="8"/>
      <c r="GG98" s="38"/>
      <c r="GH98" s="8"/>
      <c r="GI98" s="8"/>
      <c r="GJ98" s="38"/>
      <c r="GK98" s="8"/>
      <c r="GL98" s="8"/>
      <c r="GM98" s="38"/>
      <c r="GN98" s="8"/>
      <c r="GO98" s="8"/>
      <c r="GP98" s="38"/>
      <c r="GQ98" s="8"/>
      <c r="GR98" s="8"/>
      <c r="GS98" s="38"/>
      <c r="GT98" s="8"/>
      <c r="GU98" s="8"/>
      <c r="GV98" s="38"/>
      <c r="GW98" s="8"/>
      <c r="GX98" s="8"/>
      <c r="GY98" s="38"/>
      <c r="GZ98" s="8"/>
      <c r="HA98" s="8"/>
      <c r="HB98" s="38"/>
      <c r="HC98" s="8"/>
      <c r="HD98" s="8"/>
      <c r="HE98" s="38"/>
      <c r="HF98" s="8"/>
      <c r="HG98" s="8"/>
      <c r="HH98" s="38"/>
      <c r="HI98" s="8"/>
      <c r="HJ98" s="8"/>
      <c r="HK98" s="38"/>
      <c r="HL98" s="8"/>
      <c r="HM98" s="8"/>
      <c r="HN98" s="38"/>
      <c r="HO98" s="8"/>
      <c r="HP98" s="8"/>
      <c r="HQ98" s="38"/>
      <c r="HR98" s="8"/>
      <c r="HS98" s="8"/>
      <c r="HT98" s="38"/>
      <c r="HU98" s="8"/>
      <c r="HV98" s="8"/>
      <c r="HW98" s="38"/>
      <c r="HX98" s="8"/>
      <c r="HY98" s="8"/>
      <c r="HZ98" s="38"/>
      <c r="IA98" s="8"/>
      <c r="IB98" s="8"/>
      <c r="IC98" s="38"/>
      <c r="ID98" s="8"/>
      <c r="IE98" s="8"/>
      <c r="IF98" s="38"/>
      <c r="IG98" s="8"/>
      <c r="IH98" s="8"/>
      <c r="II98" s="38"/>
      <c r="IJ98" s="8"/>
      <c r="IK98" s="8"/>
      <c r="IL98" s="38"/>
      <c r="IM98" s="8"/>
      <c r="IN98" s="8"/>
      <c r="IO98" s="38"/>
      <c r="IP98" s="8"/>
      <c r="IQ98" s="8"/>
      <c r="IR98" s="38"/>
      <c r="IS98" s="8"/>
      <c r="IT98" s="8"/>
      <c r="IU98" s="38"/>
    </row>
    <row r="99" spans="1:255">
      <c r="A99" s="8"/>
      <c r="B99" s="8"/>
      <c r="C99" s="38"/>
      <c r="D99" s="8"/>
      <c r="E99" s="8"/>
      <c r="F99" s="38"/>
      <c r="G99" s="8"/>
      <c r="H99" s="8"/>
      <c r="I99" s="38"/>
      <c r="J99" s="8"/>
      <c r="K99" s="8"/>
      <c r="L99" s="38"/>
      <c r="M99" s="8"/>
      <c r="N99" s="8"/>
      <c r="O99" s="38"/>
      <c r="P99" s="8"/>
      <c r="Q99" s="8"/>
      <c r="R99" s="38"/>
      <c r="S99" s="8"/>
      <c r="T99" s="8"/>
      <c r="U99" s="38"/>
      <c r="V99" s="8"/>
      <c r="W99" s="8"/>
      <c r="X99" s="38"/>
      <c r="Y99" s="8"/>
      <c r="Z99" s="8"/>
      <c r="AA99" s="38"/>
      <c r="AB99" s="8"/>
      <c r="AC99" s="8"/>
      <c r="AD99" s="38"/>
      <c r="AE99" s="8"/>
      <c r="AF99" s="8"/>
      <c r="AG99" s="38"/>
      <c r="AH99" s="8"/>
      <c r="AI99" s="8"/>
      <c r="AJ99" s="38"/>
      <c r="AK99" s="8"/>
      <c r="AL99" s="8"/>
      <c r="AM99" s="38"/>
      <c r="AN99" s="8"/>
      <c r="AO99" s="8"/>
      <c r="AP99" s="38"/>
      <c r="AQ99" s="8"/>
      <c r="AR99" s="8"/>
      <c r="AS99" s="38"/>
      <c r="AT99" s="8"/>
      <c r="AU99" s="8"/>
      <c r="AV99" s="38"/>
      <c r="AW99" s="8"/>
      <c r="AX99" s="8"/>
      <c r="AY99" s="38"/>
      <c r="AZ99" s="8"/>
      <c r="BA99" s="8"/>
      <c r="BB99" s="38"/>
      <c r="BC99" s="8"/>
      <c r="BD99" s="8"/>
      <c r="BE99" s="38"/>
      <c r="BF99" s="8"/>
      <c r="BG99" s="8"/>
      <c r="BH99" s="38"/>
      <c r="BI99" s="8"/>
      <c r="BJ99" s="8"/>
      <c r="BK99" s="38"/>
      <c r="BL99" s="8"/>
      <c r="BM99" s="8"/>
      <c r="BN99" s="38"/>
      <c r="BO99" s="8"/>
      <c r="BP99" s="8"/>
      <c r="BQ99" s="38"/>
      <c r="BR99" s="8"/>
      <c r="BS99" s="8"/>
      <c r="BT99" s="38"/>
      <c r="BU99" s="8"/>
      <c r="BV99" s="8"/>
      <c r="BW99" s="38"/>
      <c r="BX99" s="8"/>
      <c r="BY99" s="8"/>
      <c r="BZ99" s="38"/>
      <c r="CA99" s="8"/>
      <c r="CB99" s="8"/>
      <c r="CC99" s="38"/>
      <c r="CD99" s="8"/>
      <c r="CE99" s="8"/>
      <c r="CF99" s="38"/>
      <c r="CG99" s="8"/>
      <c r="CH99" s="8"/>
      <c r="CI99" s="38"/>
      <c r="CJ99" s="8"/>
      <c r="CK99" s="8"/>
      <c r="CL99" s="38"/>
      <c r="CM99" s="8"/>
      <c r="CN99" s="8"/>
      <c r="CO99" s="38"/>
      <c r="CP99" s="8"/>
      <c r="CQ99" s="8"/>
      <c r="CR99" s="38"/>
      <c r="CS99" s="8"/>
      <c r="CT99" s="8"/>
      <c r="CU99" s="38"/>
      <c r="CV99" s="8"/>
      <c r="CW99" s="8"/>
      <c r="CX99" s="38"/>
      <c r="CY99" s="8"/>
      <c r="CZ99" s="8"/>
      <c r="DA99" s="38"/>
      <c r="DB99" s="8"/>
      <c r="DC99" s="8"/>
      <c r="DD99" s="38"/>
      <c r="DE99" s="8"/>
      <c r="DF99" s="8"/>
      <c r="DG99" s="38"/>
      <c r="DH99" s="8"/>
      <c r="DI99" s="8"/>
      <c r="DJ99" s="38"/>
      <c r="DK99" s="8"/>
      <c r="DL99" s="8"/>
      <c r="DM99" s="38"/>
      <c r="DN99" s="8"/>
      <c r="DO99" s="8"/>
      <c r="DP99" s="38"/>
      <c r="DQ99" s="8"/>
      <c r="DR99" s="8"/>
      <c r="DS99" s="38"/>
      <c r="DT99" s="8"/>
      <c r="DU99" s="8"/>
      <c r="DV99" s="38"/>
      <c r="DW99" s="8"/>
      <c r="DX99" s="8"/>
      <c r="DY99" s="38"/>
      <c r="DZ99" s="8"/>
      <c r="EA99" s="8"/>
      <c r="EB99" s="38"/>
      <c r="EC99" s="8"/>
      <c r="ED99" s="8"/>
      <c r="EE99" s="38"/>
      <c r="EF99" s="8"/>
      <c r="EG99" s="8"/>
      <c r="EH99" s="38"/>
      <c r="EI99" s="8"/>
      <c r="EJ99" s="8"/>
      <c r="EK99" s="38"/>
      <c r="EL99" s="8"/>
      <c r="EM99" s="8"/>
      <c r="EN99" s="38"/>
      <c r="EO99" s="8"/>
      <c r="EP99" s="8"/>
      <c r="EQ99" s="38"/>
      <c r="ER99" s="8"/>
      <c r="ES99" s="8"/>
      <c r="ET99" s="38"/>
      <c r="EU99" s="8"/>
      <c r="EV99" s="8"/>
      <c r="EW99" s="38"/>
      <c r="EX99" s="8"/>
      <c r="EY99" s="8"/>
      <c r="EZ99" s="38"/>
      <c r="FA99" s="8"/>
      <c r="FB99" s="8"/>
      <c r="FC99" s="38"/>
      <c r="FD99" s="8"/>
      <c r="FE99" s="8"/>
      <c r="FF99" s="38"/>
      <c r="FG99" s="8"/>
      <c r="FH99" s="8"/>
      <c r="FI99" s="38"/>
      <c r="FJ99" s="8"/>
      <c r="FK99" s="8"/>
      <c r="FL99" s="38"/>
      <c r="FM99" s="8"/>
      <c r="FN99" s="8"/>
      <c r="FO99" s="38"/>
      <c r="FP99" s="8"/>
      <c r="FQ99" s="8"/>
      <c r="FR99" s="38"/>
      <c r="FS99" s="8"/>
      <c r="FT99" s="8"/>
      <c r="FU99" s="38"/>
      <c r="FV99" s="8"/>
      <c r="FW99" s="8"/>
      <c r="FX99" s="38"/>
      <c r="FY99" s="8"/>
      <c r="FZ99" s="8"/>
      <c r="GA99" s="38"/>
      <c r="GB99" s="8"/>
      <c r="GC99" s="8"/>
      <c r="GD99" s="38"/>
      <c r="GE99" s="8"/>
      <c r="GF99" s="8"/>
      <c r="GG99" s="38"/>
      <c r="GH99" s="8"/>
      <c r="GI99" s="8"/>
      <c r="GJ99" s="38"/>
      <c r="GK99" s="8"/>
      <c r="GL99" s="8"/>
      <c r="GM99" s="38"/>
      <c r="GN99" s="8"/>
      <c r="GO99" s="8"/>
      <c r="GP99" s="38"/>
      <c r="GQ99" s="8"/>
      <c r="GR99" s="8"/>
      <c r="GS99" s="38"/>
      <c r="GT99" s="8"/>
      <c r="GU99" s="8"/>
      <c r="GV99" s="38"/>
      <c r="GW99" s="8"/>
      <c r="GX99" s="8"/>
      <c r="GY99" s="38"/>
      <c r="GZ99" s="8"/>
      <c r="HA99" s="8"/>
      <c r="HB99" s="38"/>
      <c r="HC99" s="8"/>
      <c r="HD99" s="8"/>
      <c r="HE99" s="38"/>
      <c r="HF99" s="8"/>
      <c r="HG99" s="8"/>
      <c r="HH99" s="38"/>
      <c r="HI99" s="8"/>
      <c r="HJ99" s="8"/>
      <c r="HK99" s="38"/>
      <c r="HL99" s="8"/>
      <c r="HM99" s="8"/>
      <c r="HN99" s="38"/>
      <c r="HO99" s="8"/>
      <c r="HP99" s="8"/>
      <c r="HQ99" s="38"/>
      <c r="HR99" s="8"/>
      <c r="HS99" s="8"/>
      <c r="HT99" s="38"/>
      <c r="HU99" s="8"/>
      <c r="HV99" s="8"/>
      <c r="HW99" s="38"/>
      <c r="HX99" s="8"/>
      <c r="HY99" s="8"/>
      <c r="HZ99" s="38"/>
      <c r="IA99" s="8"/>
      <c r="IB99" s="8"/>
      <c r="IC99" s="38"/>
      <c r="ID99" s="8"/>
      <c r="IE99" s="8"/>
      <c r="IF99" s="38"/>
      <c r="IG99" s="8"/>
      <c r="IH99" s="8"/>
      <c r="II99" s="38"/>
      <c r="IJ99" s="8"/>
      <c r="IK99" s="8"/>
      <c r="IL99" s="38"/>
      <c r="IM99" s="8"/>
      <c r="IN99" s="8"/>
      <c r="IO99" s="38"/>
      <c r="IP99" s="8"/>
      <c r="IQ99" s="8"/>
      <c r="IR99" s="38"/>
      <c r="IS99" s="8"/>
      <c r="IT99" s="8"/>
      <c r="IU99" s="38"/>
    </row>
    <row r="100" spans="1:255">
      <c r="A100" s="8"/>
      <c r="B100" s="8"/>
      <c r="C100" s="38"/>
      <c r="D100" s="8"/>
      <c r="E100" s="8"/>
      <c r="F100" s="38"/>
      <c r="G100" s="8"/>
      <c r="H100" s="8"/>
      <c r="I100" s="38"/>
      <c r="J100" s="8"/>
      <c r="K100" s="8"/>
      <c r="L100" s="38"/>
      <c r="M100" s="8"/>
      <c r="N100" s="8"/>
      <c r="O100" s="38"/>
      <c r="P100" s="8"/>
      <c r="Q100" s="8"/>
      <c r="R100" s="38"/>
      <c r="S100" s="8"/>
      <c r="T100" s="8"/>
      <c r="U100" s="38"/>
      <c r="V100" s="8"/>
      <c r="W100" s="8"/>
      <c r="X100" s="38"/>
      <c r="Y100" s="8"/>
      <c r="Z100" s="8"/>
      <c r="AA100" s="38"/>
      <c r="AB100" s="8"/>
      <c r="AC100" s="8"/>
      <c r="AD100" s="38"/>
      <c r="AE100" s="8"/>
      <c r="AF100" s="8"/>
      <c r="AG100" s="38"/>
      <c r="AH100" s="8"/>
      <c r="AI100" s="8"/>
      <c r="AJ100" s="38"/>
      <c r="AK100" s="8"/>
      <c r="AL100" s="8"/>
      <c r="AM100" s="38"/>
      <c r="AN100" s="8"/>
      <c r="AO100" s="8"/>
      <c r="AP100" s="38"/>
      <c r="AQ100" s="8"/>
      <c r="AR100" s="8"/>
      <c r="AS100" s="38"/>
      <c r="AT100" s="8"/>
      <c r="AU100" s="8"/>
      <c r="AV100" s="38"/>
      <c r="AW100" s="8"/>
      <c r="AX100" s="8"/>
      <c r="AY100" s="38"/>
      <c r="AZ100" s="8"/>
      <c r="BA100" s="8"/>
      <c r="BB100" s="38"/>
      <c r="BC100" s="8"/>
      <c r="BD100" s="8"/>
      <c r="BE100" s="38"/>
      <c r="BF100" s="8"/>
      <c r="BG100" s="8"/>
      <c r="BH100" s="38"/>
      <c r="BI100" s="8"/>
      <c r="BJ100" s="8"/>
      <c r="BK100" s="38"/>
      <c r="BL100" s="8"/>
      <c r="BM100" s="8"/>
      <c r="BN100" s="38"/>
      <c r="BO100" s="8"/>
      <c r="BP100" s="8"/>
      <c r="BQ100" s="38"/>
      <c r="BR100" s="8"/>
      <c r="BS100" s="8"/>
      <c r="BT100" s="38"/>
      <c r="BU100" s="8"/>
      <c r="BV100" s="8"/>
      <c r="BW100" s="38"/>
      <c r="BX100" s="8"/>
      <c r="BY100" s="8"/>
      <c r="BZ100" s="38"/>
      <c r="CA100" s="8"/>
      <c r="CB100" s="8"/>
      <c r="CC100" s="38"/>
      <c r="CD100" s="8"/>
      <c r="CE100" s="8"/>
      <c r="CF100" s="38"/>
      <c r="CG100" s="8"/>
      <c r="CH100" s="8"/>
      <c r="CI100" s="38"/>
      <c r="CJ100" s="8"/>
      <c r="CK100" s="8"/>
      <c r="CL100" s="38"/>
      <c r="CM100" s="8"/>
      <c r="CN100" s="8"/>
      <c r="CO100" s="38"/>
      <c r="CP100" s="8"/>
      <c r="CQ100" s="8"/>
      <c r="CR100" s="38"/>
      <c r="CS100" s="8"/>
      <c r="CT100" s="8"/>
      <c r="CU100" s="38"/>
      <c r="CV100" s="8"/>
      <c r="CW100" s="8"/>
      <c r="CX100" s="38"/>
      <c r="CY100" s="8"/>
      <c r="CZ100" s="8"/>
      <c r="DA100" s="38"/>
      <c r="DB100" s="8"/>
      <c r="DC100" s="8"/>
      <c r="DD100" s="38"/>
      <c r="DE100" s="8"/>
      <c r="DF100" s="8"/>
      <c r="DG100" s="38"/>
      <c r="DH100" s="8"/>
      <c r="DI100" s="8"/>
      <c r="DJ100" s="38"/>
      <c r="DK100" s="8"/>
      <c r="DL100" s="8"/>
      <c r="DM100" s="38"/>
      <c r="DN100" s="8"/>
      <c r="DO100" s="8"/>
      <c r="DP100" s="38"/>
      <c r="DQ100" s="8"/>
      <c r="DR100" s="8"/>
      <c r="DS100" s="38"/>
      <c r="DT100" s="8"/>
      <c r="DU100" s="8"/>
      <c r="DV100" s="38"/>
      <c r="DW100" s="8"/>
      <c r="DX100" s="8"/>
      <c r="DY100" s="38"/>
      <c r="DZ100" s="8"/>
      <c r="EA100" s="8"/>
      <c r="EB100" s="38"/>
      <c r="EC100" s="8"/>
      <c r="ED100" s="8"/>
      <c r="EE100" s="38"/>
      <c r="EF100" s="8"/>
      <c r="EG100" s="8"/>
      <c r="EH100" s="38"/>
      <c r="EI100" s="8"/>
      <c r="EJ100" s="8"/>
      <c r="EK100" s="38"/>
      <c r="EL100" s="8"/>
      <c r="EM100" s="8"/>
      <c r="EN100" s="38"/>
      <c r="EO100" s="8"/>
      <c r="EP100" s="8"/>
      <c r="EQ100" s="38"/>
      <c r="ER100" s="8"/>
      <c r="ES100" s="8"/>
      <c r="ET100" s="38"/>
      <c r="EU100" s="8"/>
      <c r="EV100" s="8"/>
      <c r="EW100" s="38"/>
      <c r="EX100" s="8"/>
      <c r="EY100" s="8"/>
      <c r="EZ100" s="38"/>
      <c r="FA100" s="8"/>
      <c r="FB100" s="8"/>
      <c r="FC100" s="38"/>
      <c r="FD100" s="8"/>
      <c r="FE100" s="8"/>
      <c r="FF100" s="38"/>
      <c r="FG100" s="8"/>
      <c r="FH100" s="8"/>
      <c r="FI100" s="38"/>
      <c r="FJ100" s="8"/>
      <c r="FK100" s="8"/>
      <c r="FL100" s="38"/>
      <c r="FM100" s="8"/>
      <c r="FN100" s="8"/>
      <c r="FO100" s="38"/>
      <c r="FP100" s="8"/>
      <c r="FQ100" s="8"/>
      <c r="FR100" s="38"/>
      <c r="FS100" s="8"/>
      <c r="FT100" s="8"/>
      <c r="FU100" s="38"/>
      <c r="FV100" s="8"/>
      <c r="FW100" s="8"/>
      <c r="FX100" s="38"/>
      <c r="FY100" s="8"/>
      <c r="FZ100" s="8"/>
      <c r="GA100" s="38"/>
      <c r="GB100" s="8"/>
      <c r="GC100" s="8"/>
      <c r="GD100" s="38"/>
      <c r="GE100" s="8"/>
      <c r="GF100" s="8"/>
      <c r="GG100" s="38"/>
      <c r="GH100" s="8"/>
      <c r="GI100" s="8"/>
      <c r="GJ100" s="38"/>
      <c r="GK100" s="8"/>
      <c r="GL100" s="8"/>
      <c r="GM100" s="38"/>
      <c r="GN100" s="8"/>
      <c r="GO100" s="8"/>
      <c r="GP100" s="38"/>
      <c r="GQ100" s="8"/>
      <c r="GR100" s="8"/>
      <c r="GS100" s="38"/>
      <c r="GT100" s="8"/>
      <c r="GU100" s="8"/>
      <c r="GV100" s="38"/>
      <c r="GW100" s="8"/>
      <c r="GX100" s="8"/>
      <c r="GY100" s="38"/>
      <c r="GZ100" s="8"/>
      <c r="HA100" s="8"/>
      <c r="HB100" s="38"/>
      <c r="HC100" s="8"/>
      <c r="HD100" s="8"/>
      <c r="HE100" s="38"/>
      <c r="HF100" s="8"/>
      <c r="HG100" s="8"/>
      <c r="HH100" s="38"/>
      <c r="HI100" s="8"/>
      <c r="HJ100" s="8"/>
      <c r="HK100" s="38"/>
      <c r="HL100" s="8"/>
      <c r="HM100" s="8"/>
      <c r="HN100" s="38"/>
      <c r="HO100" s="8"/>
      <c r="HP100" s="8"/>
      <c r="HQ100" s="38"/>
      <c r="HR100" s="8"/>
      <c r="HS100" s="8"/>
      <c r="HT100" s="38"/>
      <c r="HU100" s="8"/>
      <c r="HV100" s="8"/>
      <c r="HW100" s="38"/>
      <c r="HX100" s="8"/>
      <c r="HY100" s="8"/>
      <c r="HZ100" s="38"/>
      <c r="IA100" s="8"/>
      <c r="IB100" s="8"/>
      <c r="IC100" s="38"/>
      <c r="ID100" s="8"/>
      <c r="IE100" s="8"/>
      <c r="IF100" s="38"/>
      <c r="IG100" s="8"/>
      <c r="IH100" s="8"/>
      <c r="II100" s="38"/>
      <c r="IJ100" s="8"/>
      <c r="IK100" s="8"/>
      <c r="IL100" s="38"/>
      <c r="IM100" s="8"/>
      <c r="IN100" s="8"/>
      <c r="IO100" s="38"/>
      <c r="IP100" s="8"/>
      <c r="IQ100" s="8"/>
      <c r="IR100" s="38"/>
      <c r="IS100" s="8"/>
      <c r="IT100" s="8"/>
      <c r="IU100" s="38"/>
    </row>
    <row r="101" spans="1:255">
      <c r="A101" s="8"/>
      <c r="B101" s="8"/>
      <c r="C101" s="38"/>
      <c r="D101" s="8"/>
      <c r="E101" s="8"/>
      <c r="F101" s="38"/>
      <c r="G101" s="8"/>
      <c r="H101" s="8"/>
      <c r="I101" s="38"/>
      <c r="J101" s="8"/>
      <c r="K101" s="8"/>
      <c r="L101" s="38"/>
      <c r="M101" s="8"/>
      <c r="N101" s="8"/>
      <c r="O101" s="38"/>
      <c r="P101" s="8"/>
      <c r="Q101" s="8"/>
      <c r="R101" s="38"/>
      <c r="S101" s="8"/>
      <c r="T101" s="8"/>
      <c r="U101" s="38"/>
      <c r="V101" s="8"/>
      <c r="W101" s="8"/>
      <c r="X101" s="38"/>
      <c r="Y101" s="8"/>
      <c r="Z101" s="8"/>
      <c r="AA101" s="38"/>
      <c r="AB101" s="8"/>
      <c r="AC101" s="8"/>
      <c r="AD101" s="38"/>
      <c r="AE101" s="8"/>
      <c r="AF101" s="8"/>
      <c r="AG101" s="38"/>
      <c r="AH101" s="8"/>
      <c r="AI101" s="8"/>
      <c r="AJ101" s="38"/>
      <c r="AK101" s="8"/>
      <c r="AL101" s="8"/>
      <c r="AM101" s="38"/>
      <c r="AN101" s="8"/>
      <c r="AO101" s="8"/>
      <c r="AP101" s="38"/>
      <c r="AQ101" s="8"/>
      <c r="AR101" s="8"/>
      <c r="AS101" s="38"/>
      <c r="AT101" s="8"/>
      <c r="AU101" s="8"/>
      <c r="AV101" s="38"/>
      <c r="AW101" s="8"/>
      <c r="AX101" s="8"/>
      <c r="AY101" s="38"/>
      <c r="AZ101" s="8"/>
      <c r="BA101" s="8"/>
      <c r="BB101" s="38"/>
      <c r="BC101" s="8"/>
      <c r="BD101" s="8"/>
      <c r="BE101" s="38"/>
      <c r="BF101" s="8"/>
      <c r="BG101" s="8"/>
      <c r="BH101" s="38"/>
      <c r="BI101" s="8"/>
      <c r="BJ101" s="8"/>
      <c r="BK101" s="38"/>
      <c r="BL101" s="8"/>
      <c r="BM101" s="8"/>
      <c r="BN101" s="38"/>
      <c r="BO101" s="8"/>
      <c r="BP101" s="8"/>
      <c r="BQ101" s="38"/>
      <c r="BR101" s="8"/>
      <c r="BS101" s="8"/>
      <c r="BT101" s="38"/>
      <c r="BU101" s="8"/>
      <c r="BV101" s="8"/>
      <c r="BW101" s="38"/>
      <c r="BX101" s="8"/>
      <c r="BY101" s="8"/>
      <c r="BZ101" s="38"/>
      <c r="CA101" s="8"/>
      <c r="CB101" s="8"/>
      <c r="CC101" s="38"/>
      <c r="CD101" s="8"/>
      <c r="CE101" s="8"/>
      <c r="CF101" s="38"/>
      <c r="CG101" s="8"/>
      <c r="CH101" s="8"/>
      <c r="CI101" s="38"/>
      <c r="CJ101" s="8"/>
      <c r="CK101" s="8"/>
      <c r="CL101" s="38"/>
      <c r="CM101" s="8"/>
      <c r="CN101" s="8"/>
      <c r="CO101" s="38"/>
      <c r="CP101" s="8"/>
      <c r="CQ101" s="8"/>
      <c r="CR101" s="38"/>
      <c r="CS101" s="8"/>
      <c r="CT101" s="8"/>
      <c r="CU101" s="38"/>
      <c r="CV101" s="8"/>
      <c r="CW101" s="8"/>
      <c r="CX101" s="38"/>
      <c r="CY101" s="8"/>
      <c r="CZ101" s="8"/>
      <c r="DA101" s="38"/>
      <c r="DB101" s="8"/>
      <c r="DC101" s="8"/>
      <c r="DD101" s="38"/>
      <c r="DE101" s="8"/>
      <c r="DF101" s="8"/>
      <c r="DG101" s="38"/>
      <c r="DH101" s="8"/>
      <c r="DI101" s="8"/>
      <c r="DJ101" s="38"/>
      <c r="DK101" s="8"/>
      <c r="DL101" s="8"/>
      <c r="DM101" s="38"/>
      <c r="DN101" s="8"/>
      <c r="DO101" s="8"/>
      <c r="DP101" s="38"/>
      <c r="DQ101" s="8"/>
      <c r="DR101" s="8"/>
      <c r="DS101" s="38"/>
      <c r="DT101" s="8"/>
      <c r="DU101" s="8"/>
      <c r="DV101" s="38"/>
      <c r="DW101" s="8"/>
      <c r="DX101" s="8"/>
      <c r="DY101" s="38"/>
      <c r="DZ101" s="8"/>
      <c r="EA101" s="8"/>
      <c r="EB101" s="38"/>
      <c r="EC101" s="8"/>
      <c r="ED101" s="8"/>
      <c r="EE101" s="38"/>
      <c r="EF101" s="8"/>
      <c r="EG101" s="8"/>
      <c r="EH101" s="38"/>
      <c r="EI101" s="8"/>
      <c r="EJ101" s="8"/>
      <c r="EK101" s="38"/>
      <c r="EL101" s="8"/>
      <c r="EM101" s="8"/>
      <c r="EN101" s="38"/>
      <c r="EO101" s="8"/>
      <c r="EP101" s="8"/>
      <c r="EQ101" s="38"/>
      <c r="ER101" s="8"/>
      <c r="ES101" s="8"/>
      <c r="ET101" s="38"/>
      <c r="EU101" s="8"/>
      <c r="EV101" s="8"/>
      <c r="EW101" s="38"/>
      <c r="EX101" s="8"/>
      <c r="EY101" s="8"/>
      <c r="EZ101" s="38"/>
      <c r="FA101" s="8"/>
      <c r="FB101" s="8"/>
      <c r="FC101" s="38"/>
      <c r="FD101" s="8"/>
      <c r="FE101" s="8"/>
      <c r="FF101" s="38"/>
      <c r="FG101" s="8"/>
      <c r="FH101" s="8"/>
      <c r="FI101" s="38"/>
      <c r="FJ101" s="8"/>
      <c r="FK101" s="8"/>
      <c r="FL101" s="38"/>
      <c r="FM101" s="8"/>
      <c r="FN101" s="8"/>
      <c r="FO101" s="38"/>
      <c r="FP101" s="8"/>
      <c r="FQ101" s="8"/>
      <c r="FR101" s="38"/>
      <c r="FS101" s="8"/>
      <c r="FT101" s="8"/>
      <c r="FU101" s="38"/>
      <c r="FV101" s="8"/>
      <c r="FW101" s="8"/>
      <c r="FX101" s="38"/>
      <c r="FY101" s="8"/>
      <c r="FZ101" s="8"/>
      <c r="GA101" s="38"/>
      <c r="GB101" s="8"/>
      <c r="GC101" s="8"/>
      <c r="GD101" s="38"/>
      <c r="GE101" s="8"/>
      <c r="GF101" s="8"/>
      <c r="GG101" s="38"/>
      <c r="GH101" s="8"/>
      <c r="GI101" s="8"/>
      <c r="GJ101" s="38"/>
      <c r="GK101" s="8"/>
      <c r="GL101" s="8"/>
      <c r="GM101" s="38"/>
      <c r="GN101" s="8"/>
      <c r="GO101" s="8"/>
      <c r="GP101" s="38"/>
      <c r="GQ101" s="8"/>
      <c r="GR101" s="8"/>
      <c r="GS101" s="38"/>
      <c r="GT101" s="8"/>
      <c r="GU101" s="8"/>
      <c r="GV101" s="38"/>
      <c r="GW101" s="8"/>
      <c r="GX101" s="8"/>
      <c r="GY101" s="38"/>
      <c r="GZ101" s="8"/>
      <c r="HA101" s="8"/>
      <c r="HB101" s="38"/>
      <c r="HC101" s="8"/>
      <c r="HD101" s="8"/>
      <c r="HE101" s="38"/>
      <c r="HF101" s="8"/>
      <c r="HG101" s="8"/>
      <c r="HH101" s="38"/>
      <c r="HI101" s="8"/>
      <c r="HJ101" s="8"/>
      <c r="HK101" s="38"/>
      <c r="HL101" s="8"/>
      <c r="HM101" s="8"/>
      <c r="HN101" s="38"/>
      <c r="HO101" s="8"/>
      <c r="HP101" s="8"/>
      <c r="HQ101" s="38"/>
      <c r="HR101" s="8"/>
      <c r="HS101" s="8"/>
      <c r="HT101" s="38"/>
      <c r="HU101" s="8"/>
      <c r="HV101" s="8"/>
      <c r="HW101" s="38"/>
      <c r="HX101" s="8"/>
      <c r="HY101" s="8"/>
      <c r="HZ101" s="38"/>
      <c r="IA101" s="8"/>
      <c r="IB101" s="8"/>
      <c r="IC101" s="38"/>
      <c r="ID101" s="8"/>
      <c r="IE101" s="8"/>
      <c r="IF101" s="38"/>
      <c r="IG101" s="8"/>
      <c r="IH101" s="8"/>
      <c r="II101" s="38"/>
      <c r="IJ101" s="8"/>
      <c r="IK101" s="8"/>
      <c r="IL101" s="38"/>
      <c r="IM101" s="8"/>
      <c r="IN101" s="8"/>
      <c r="IO101" s="38"/>
      <c r="IP101" s="8"/>
      <c r="IQ101" s="8"/>
      <c r="IR101" s="38"/>
      <c r="IS101" s="8"/>
      <c r="IT101" s="8"/>
      <c r="IU101" s="38"/>
    </row>
    <row r="394" spans="8:8">
      <c r="H394" s="9" t="s">
        <v>4</v>
      </c>
    </row>
  </sheetData>
  <sheetProtection formatCells="0" selectLockedCells="1"/>
  <mergeCells count="1483">
    <mergeCell ref="DT43:DV43"/>
    <mergeCell ref="DT44:DV44"/>
    <mergeCell ref="DT45:DV45"/>
    <mergeCell ref="DT46:DV46"/>
    <mergeCell ref="DT39:DV39"/>
    <mergeCell ref="DT40:DV40"/>
    <mergeCell ref="DT41:DV41"/>
    <mergeCell ref="DT42:DV42"/>
    <mergeCell ref="DK45:DM45"/>
    <mergeCell ref="DK46:DM46"/>
    <mergeCell ref="DK39:DM39"/>
    <mergeCell ref="DK40:DM40"/>
    <mergeCell ref="DK41:DM41"/>
    <mergeCell ref="DK42:DM42"/>
    <mergeCell ref="DK43:DM43"/>
    <mergeCell ref="DK44:DM44"/>
    <mergeCell ref="DH45:DJ45"/>
    <mergeCell ref="DH46:DJ46"/>
    <mergeCell ref="DH39:DJ39"/>
    <mergeCell ref="DH40:DJ40"/>
    <mergeCell ref="DH41:DJ41"/>
    <mergeCell ref="DH42:DJ42"/>
    <mergeCell ref="DH43:DJ43"/>
    <mergeCell ref="DH44:DJ44"/>
    <mergeCell ref="DQ45:DS45"/>
    <mergeCell ref="DZ45:EB45"/>
    <mergeCell ref="DQ39:DS39"/>
    <mergeCell ref="DQ40:DS40"/>
    <mergeCell ref="DQ41:DS41"/>
    <mergeCell ref="DQ42:DS42"/>
    <mergeCell ref="DQ43:DS43"/>
    <mergeCell ref="DQ44:DS44"/>
    <mergeCell ref="DW45:DY45"/>
    <mergeCell ref="DZ44:EB44"/>
    <mergeCell ref="DE39:DG39"/>
    <mergeCell ref="DE40:DG40"/>
    <mergeCell ref="DE42:DG42"/>
    <mergeCell ref="DE43:DG43"/>
    <mergeCell ref="DE44:DG44"/>
    <mergeCell ref="DE45:DG45"/>
    <mergeCell ref="DE41:DG41"/>
    <mergeCell ref="DB40:DD40"/>
    <mergeCell ref="DB43:DD43"/>
    <mergeCell ref="DB44:DD44"/>
    <mergeCell ref="DB45:DD45"/>
    <mergeCell ref="AH42:AJ42"/>
    <mergeCell ref="J43:L43"/>
    <mergeCell ref="J44:L44"/>
    <mergeCell ref="V45:X45"/>
    <mergeCell ref="CP45:CR45"/>
    <mergeCell ref="CM43:CO43"/>
    <mergeCell ref="G44:I44"/>
    <mergeCell ref="J40:L40"/>
    <mergeCell ref="J41:L41"/>
    <mergeCell ref="J42:L42"/>
    <mergeCell ref="V42:X42"/>
    <mergeCell ref="V43:X43"/>
    <mergeCell ref="V44:X44"/>
    <mergeCell ref="P41:R41"/>
    <mergeCell ref="P44:R44"/>
    <mergeCell ref="M40:O40"/>
    <mergeCell ref="V46:X46"/>
    <mergeCell ref="P46:R46"/>
    <mergeCell ref="P45:R45"/>
    <mergeCell ref="S42:U42"/>
    <mergeCell ref="S43:U43"/>
    <mergeCell ref="S45:U45"/>
    <mergeCell ref="S46:U46"/>
    <mergeCell ref="P42:R42"/>
    <mergeCell ref="P43:R43"/>
    <mergeCell ref="DW46:DY46"/>
    <mergeCell ref="FD43:FF43"/>
    <mergeCell ref="CV45:CX45"/>
    <mergeCell ref="CV46:CX46"/>
    <mergeCell ref="CS43:CU43"/>
    <mergeCell ref="CS44:CU44"/>
    <mergeCell ref="CS45:CU45"/>
    <mergeCell ref="CS46:CU46"/>
    <mergeCell ref="EX44:EZ44"/>
    <mergeCell ref="FA44:FC44"/>
    <mergeCell ref="FG43:FI43"/>
    <mergeCell ref="CY43:DA43"/>
    <mergeCell ref="CY44:DA44"/>
    <mergeCell ref="CY45:DA45"/>
    <mergeCell ref="CY46:DA46"/>
    <mergeCell ref="ER43:ET43"/>
    <mergeCell ref="EU43:EW43"/>
    <mergeCell ref="EO44:EQ44"/>
    <mergeCell ref="ER44:ET44"/>
    <mergeCell ref="EU44:EW44"/>
    <mergeCell ref="FJ43:FL43"/>
    <mergeCell ref="FM43:FO43"/>
    <mergeCell ref="DW43:DY43"/>
    <mergeCell ref="DW44:DY44"/>
    <mergeCell ref="EX43:EZ43"/>
    <mergeCell ref="FA43:FC43"/>
    <mergeCell ref="EF43:EH43"/>
    <mergeCell ref="EI43:EK43"/>
    <mergeCell ref="EL43:EN43"/>
    <mergeCell ref="EO43:EQ43"/>
    <mergeCell ref="DB41:DD41"/>
    <mergeCell ref="FP41:FR41"/>
    <mergeCell ref="FM41:FO41"/>
    <mergeCell ref="DE31:DG31"/>
    <mergeCell ref="DE32:DG32"/>
    <mergeCell ref="DE37:DG37"/>
    <mergeCell ref="DE33:DG33"/>
    <mergeCell ref="DE34:DG34"/>
    <mergeCell ref="DE35:DG35"/>
    <mergeCell ref="DE36:DG36"/>
    <mergeCell ref="CM34:CO34"/>
    <mergeCell ref="CM35:CO35"/>
    <mergeCell ref="CM36:CO36"/>
    <mergeCell ref="CM37:CO37"/>
    <mergeCell ref="CM30:CO30"/>
    <mergeCell ref="CM31:CO31"/>
    <mergeCell ref="CM32:CO32"/>
    <mergeCell ref="CM33:CO33"/>
    <mergeCell ref="DB34:DD34"/>
    <mergeCell ref="DB35:DD35"/>
    <mergeCell ref="DB36:DD36"/>
    <mergeCell ref="DB37:DD37"/>
    <mergeCell ref="DB30:DD30"/>
    <mergeCell ref="DB31:DD31"/>
    <mergeCell ref="DB32:DD32"/>
    <mergeCell ref="DB33:DD33"/>
    <mergeCell ref="CY34:DA34"/>
    <mergeCell ref="CY35:DA35"/>
    <mergeCell ref="CY36:DA36"/>
    <mergeCell ref="CY37:DA37"/>
    <mergeCell ref="CY30:DA30"/>
    <mergeCell ref="CY31:DA31"/>
    <mergeCell ref="CY32:DA32"/>
    <mergeCell ref="CY33:DA33"/>
    <mergeCell ref="CV34:CX34"/>
    <mergeCell ref="CV35:CX35"/>
    <mergeCell ref="CV36:CX36"/>
    <mergeCell ref="CV37:CX37"/>
    <mergeCell ref="CV30:CX30"/>
    <mergeCell ref="CV31:CX31"/>
    <mergeCell ref="CV32:CX32"/>
    <mergeCell ref="CV33:CX33"/>
    <mergeCell ref="CS34:CU34"/>
    <mergeCell ref="CS35:CU35"/>
    <mergeCell ref="CS36:CU36"/>
    <mergeCell ref="CS37:CU37"/>
    <mergeCell ref="CS30:CU30"/>
    <mergeCell ref="CS31:CU31"/>
    <mergeCell ref="CS32:CU32"/>
    <mergeCell ref="CS33:CU33"/>
    <mergeCell ref="CY39:DA39"/>
    <mergeCell ref="CY40:DA40"/>
    <mergeCell ref="CY41:DA41"/>
    <mergeCell ref="CY42:DA42"/>
    <mergeCell ref="CV43:CX43"/>
    <mergeCell ref="CV44:CX44"/>
    <mergeCell ref="CV39:CX39"/>
    <mergeCell ref="CV40:CX40"/>
    <mergeCell ref="CV41:CX41"/>
    <mergeCell ref="CV42:CX42"/>
    <mergeCell ref="CS39:CU39"/>
    <mergeCell ref="CS40:CU40"/>
    <mergeCell ref="CS41:CU41"/>
    <mergeCell ref="CS42:CU42"/>
    <mergeCell ref="CP43:CR43"/>
    <mergeCell ref="CP44:CR44"/>
    <mergeCell ref="CP46:CR46"/>
    <mergeCell ref="CP39:CR39"/>
    <mergeCell ref="CJ43:CL43"/>
    <mergeCell ref="CJ44:CL44"/>
    <mergeCell ref="CJ45:CL45"/>
    <mergeCell ref="CJ46:CL46"/>
    <mergeCell ref="CJ39:CL39"/>
    <mergeCell ref="CP40:CR40"/>
    <mergeCell ref="CP41:CR41"/>
    <mergeCell ref="CP42:CR42"/>
    <mergeCell ref="CM44:CO44"/>
    <mergeCell ref="CP34:CR34"/>
    <mergeCell ref="CP35:CR35"/>
    <mergeCell ref="CP36:CR36"/>
    <mergeCell ref="CP37:CR37"/>
    <mergeCell ref="CM46:CO46"/>
    <mergeCell ref="CM39:CO39"/>
    <mergeCell ref="CM40:CO40"/>
    <mergeCell ref="CM41:CO41"/>
    <mergeCell ref="CM42:CO42"/>
    <mergeCell ref="CM45:CO45"/>
    <mergeCell ref="CP30:CR30"/>
    <mergeCell ref="CP31:CR31"/>
    <mergeCell ref="CP32:CR32"/>
    <mergeCell ref="CP33:CR33"/>
    <mergeCell ref="CD46:CF46"/>
    <mergeCell ref="CG41:CI41"/>
    <mergeCell ref="CJ38:CL38"/>
    <mergeCell ref="CJ40:CL40"/>
    <mergeCell ref="CJ41:CL41"/>
    <mergeCell ref="CJ42:CL42"/>
    <mergeCell ref="CA39:CC39"/>
    <mergeCell ref="CA40:CC40"/>
    <mergeCell ref="CA41:CC41"/>
    <mergeCell ref="CA42:CC42"/>
    <mergeCell ref="CA43:CC43"/>
    <mergeCell ref="CA46:CC46"/>
    <mergeCell ref="AQ46:AS46"/>
    <mergeCell ref="AT37:AV37"/>
    <mergeCell ref="AQ41:AS41"/>
    <mergeCell ref="AQ42:AS42"/>
    <mergeCell ref="AQ43:AS43"/>
    <mergeCell ref="AW42:AY42"/>
    <mergeCell ref="AW43:AY43"/>
    <mergeCell ref="AT45:AV45"/>
    <mergeCell ref="AW46:AY46"/>
    <mergeCell ref="CA44:CC44"/>
    <mergeCell ref="CA45:CC45"/>
    <mergeCell ref="AQ30:AS30"/>
    <mergeCell ref="AT34:AV34"/>
    <mergeCell ref="AQ35:AS35"/>
    <mergeCell ref="AT30:AV30"/>
    <mergeCell ref="AW44:AY44"/>
    <mergeCell ref="AT35:AV35"/>
    <mergeCell ref="AT36:AV36"/>
    <mergeCell ref="BC41:BE41"/>
    <mergeCell ref="AW38:AY38"/>
    <mergeCell ref="AN46:AP46"/>
    <mergeCell ref="AT46:AV46"/>
    <mergeCell ref="AQ44:AS44"/>
    <mergeCell ref="AQ45:AS45"/>
    <mergeCell ref="AN44:AP44"/>
    <mergeCell ref="AN45:AP45"/>
    <mergeCell ref="AW45:AY45"/>
    <mergeCell ref="AT44:AV44"/>
    <mergeCell ref="AW41:AY41"/>
    <mergeCell ref="AQ37:AS37"/>
    <mergeCell ref="AN42:AP42"/>
    <mergeCell ref="AN43:AP43"/>
    <mergeCell ref="AN41:AP41"/>
    <mergeCell ref="AZ41:BB41"/>
    <mergeCell ref="AT39:AV39"/>
    <mergeCell ref="AT41:AV41"/>
    <mergeCell ref="AT42:AV42"/>
    <mergeCell ref="AT43:AV43"/>
    <mergeCell ref="AZ39:BB39"/>
    <mergeCell ref="BC46:BE46"/>
    <mergeCell ref="AZ42:BB42"/>
    <mergeCell ref="AZ43:BB43"/>
    <mergeCell ref="AZ44:BB44"/>
    <mergeCell ref="AZ46:BB46"/>
    <mergeCell ref="AZ45:BB45"/>
    <mergeCell ref="BC44:BE44"/>
    <mergeCell ref="BC45:BE45"/>
    <mergeCell ref="BC33:BE33"/>
    <mergeCell ref="BC34:BE34"/>
    <mergeCell ref="BC35:BE35"/>
    <mergeCell ref="AZ31:BB31"/>
    <mergeCell ref="AZ32:BB32"/>
    <mergeCell ref="AZ33:BB33"/>
    <mergeCell ref="AZ34:BB34"/>
    <mergeCell ref="BC31:BE31"/>
    <mergeCell ref="BF34:BH34"/>
    <mergeCell ref="BF41:BH41"/>
    <mergeCell ref="AW32:AY32"/>
    <mergeCell ref="AW33:AY33"/>
    <mergeCell ref="AW34:AY34"/>
    <mergeCell ref="AW35:AY35"/>
    <mergeCell ref="AW36:AY36"/>
    <mergeCell ref="AW37:AY37"/>
    <mergeCell ref="AZ35:BB35"/>
    <mergeCell ref="AZ36:BB36"/>
    <mergeCell ref="BU30:BW30"/>
    <mergeCell ref="BU31:BW31"/>
    <mergeCell ref="BF30:BH30"/>
    <mergeCell ref="BF33:BH33"/>
    <mergeCell ref="BF32:BH32"/>
    <mergeCell ref="BR31:BT31"/>
    <mergeCell ref="BF31:BH31"/>
    <mergeCell ref="BL30:BN30"/>
    <mergeCell ref="BL31:BN31"/>
    <mergeCell ref="BR30:BT30"/>
    <mergeCell ref="BO30:BQ30"/>
    <mergeCell ref="BF45:BH45"/>
    <mergeCell ref="BO31:BQ31"/>
    <mergeCell ref="BI39:BK39"/>
    <mergeCell ref="BO38:BQ38"/>
    <mergeCell ref="BL45:BN45"/>
    <mergeCell ref="BL40:BN40"/>
    <mergeCell ref="BL39:BN39"/>
    <mergeCell ref="BI38:BK38"/>
    <mergeCell ref="BL38:BN38"/>
    <mergeCell ref="BF36:BH36"/>
    <mergeCell ref="BF35:BH35"/>
    <mergeCell ref="BF39:BH39"/>
    <mergeCell ref="BF38:BH38"/>
    <mergeCell ref="AZ37:BB37"/>
    <mergeCell ref="BC36:BE36"/>
    <mergeCell ref="BC37:BE37"/>
    <mergeCell ref="BC39:BE39"/>
    <mergeCell ref="AZ38:BB38"/>
    <mergeCell ref="BC38:BE38"/>
    <mergeCell ref="BI45:BK45"/>
    <mergeCell ref="BC42:BE42"/>
    <mergeCell ref="BC43:BE43"/>
    <mergeCell ref="BF42:BH42"/>
    <mergeCell ref="BF43:BH43"/>
    <mergeCell ref="BF44:BH44"/>
    <mergeCell ref="AH37:AJ37"/>
    <mergeCell ref="BI40:BK40"/>
    <mergeCell ref="BF40:BH40"/>
    <mergeCell ref="AZ40:BB40"/>
    <mergeCell ref="BC40:BE40"/>
    <mergeCell ref="BF37:BH37"/>
    <mergeCell ref="AW39:AY39"/>
    <mergeCell ref="AW40:AY40"/>
    <mergeCell ref="AN40:AP40"/>
    <mergeCell ref="AT38:AV38"/>
    <mergeCell ref="AN36:AP36"/>
    <mergeCell ref="AB37:AD37"/>
    <mergeCell ref="AE37:AG37"/>
    <mergeCell ref="M37:O37"/>
    <mergeCell ref="P36:R36"/>
    <mergeCell ref="S36:U36"/>
    <mergeCell ref="AH36:AJ36"/>
    <mergeCell ref="M36:O36"/>
    <mergeCell ref="AK36:AM36"/>
    <mergeCell ref="AE36:AG36"/>
    <mergeCell ref="M46:O46"/>
    <mergeCell ref="M42:O42"/>
    <mergeCell ref="M43:O43"/>
    <mergeCell ref="M44:O44"/>
    <mergeCell ref="M45:O45"/>
    <mergeCell ref="AW30:AY30"/>
    <mergeCell ref="AK39:AM39"/>
    <mergeCell ref="M34:O34"/>
    <mergeCell ref="M39:O39"/>
    <mergeCell ref="V36:X36"/>
    <mergeCell ref="AZ30:BB30"/>
    <mergeCell ref="BC30:BE30"/>
    <mergeCell ref="S44:U44"/>
    <mergeCell ref="AB31:AD31"/>
    <mergeCell ref="AK37:AM37"/>
    <mergeCell ref="V41:X41"/>
    <mergeCell ref="Y41:AA41"/>
    <mergeCell ref="AN37:AP37"/>
    <mergeCell ref="AQ36:AS36"/>
    <mergeCell ref="BC32:BE32"/>
    <mergeCell ref="A37:C37"/>
    <mergeCell ref="D37:F37"/>
    <mergeCell ref="G37:I37"/>
    <mergeCell ref="M35:O35"/>
    <mergeCell ref="A36:C36"/>
    <mergeCell ref="D36:F36"/>
    <mergeCell ref="G36:I36"/>
    <mergeCell ref="J36:L36"/>
    <mergeCell ref="J37:L37"/>
    <mergeCell ref="A35:C35"/>
    <mergeCell ref="D35:F35"/>
    <mergeCell ref="G35:I35"/>
    <mergeCell ref="J35:L35"/>
    <mergeCell ref="AK35:AM35"/>
    <mergeCell ref="P35:R35"/>
    <mergeCell ref="S35:U35"/>
    <mergeCell ref="V35:X35"/>
    <mergeCell ref="Y35:AA35"/>
    <mergeCell ref="AE35:AG35"/>
    <mergeCell ref="AH35:AJ35"/>
    <mergeCell ref="AN34:AP34"/>
    <mergeCell ref="AQ34:AS34"/>
    <mergeCell ref="AK32:AM32"/>
    <mergeCell ref="AQ33:AS33"/>
    <mergeCell ref="AN35:AP35"/>
    <mergeCell ref="AQ32:AS32"/>
    <mergeCell ref="AN32:AP32"/>
    <mergeCell ref="AW31:AY31"/>
    <mergeCell ref="AK33:AM33"/>
    <mergeCell ref="AN33:AP33"/>
    <mergeCell ref="AH31:AJ31"/>
    <mergeCell ref="AQ31:AS31"/>
    <mergeCell ref="AN31:AP31"/>
    <mergeCell ref="AT31:AV31"/>
    <mergeCell ref="AT32:AV32"/>
    <mergeCell ref="AT33:AV33"/>
    <mergeCell ref="AN30:AP30"/>
    <mergeCell ref="AK30:AM30"/>
    <mergeCell ref="AB30:AD30"/>
    <mergeCell ref="AE30:AG30"/>
    <mergeCell ref="A33:C33"/>
    <mergeCell ref="D33:F33"/>
    <mergeCell ref="G33:I33"/>
    <mergeCell ref="J33:L33"/>
    <mergeCell ref="A30:C30"/>
    <mergeCell ref="M33:O33"/>
    <mergeCell ref="D30:F30"/>
    <mergeCell ref="G30:I30"/>
    <mergeCell ref="A31:C31"/>
    <mergeCell ref="D31:F31"/>
    <mergeCell ref="G31:I31"/>
    <mergeCell ref="P30:R30"/>
    <mergeCell ref="AB40:AD40"/>
    <mergeCell ref="AE39:AG39"/>
    <mergeCell ref="P37:R37"/>
    <mergeCell ref="S40:U40"/>
    <mergeCell ref="P40:R40"/>
    <mergeCell ref="A32:C32"/>
    <mergeCell ref="D32:F32"/>
    <mergeCell ref="G32:I32"/>
    <mergeCell ref="P33:R33"/>
    <mergeCell ref="V33:X33"/>
    <mergeCell ref="Y45:AA45"/>
    <mergeCell ref="Y38:AA38"/>
    <mergeCell ref="AE41:AG41"/>
    <mergeCell ref="AB41:AD41"/>
    <mergeCell ref="AB43:AD43"/>
    <mergeCell ref="AE43:AG43"/>
    <mergeCell ref="AE40:AG40"/>
    <mergeCell ref="AB38:AD38"/>
    <mergeCell ref="AE38:AG38"/>
    <mergeCell ref="AB39:AD39"/>
    <mergeCell ref="J32:L32"/>
    <mergeCell ref="M31:O31"/>
    <mergeCell ref="P31:R31"/>
    <mergeCell ref="S31:U31"/>
    <mergeCell ref="M32:O32"/>
    <mergeCell ref="Q23:R23"/>
    <mergeCell ref="P32:R32"/>
    <mergeCell ref="J30:L30"/>
    <mergeCell ref="J31:L31"/>
    <mergeCell ref="M30:O30"/>
    <mergeCell ref="Y29:AA29"/>
    <mergeCell ref="AB29:AD29"/>
    <mergeCell ref="V32:X32"/>
    <mergeCell ref="S41:U41"/>
    <mergeCell ref="V40:X40"/>
    <mergeCell ref="Y36:AA36"/>
    <mergeCell ref="AB36:AD36"/>
    <mergeCell ref="Y37:AA37"/>
    <mergeCell ref="S33:U33"/>
    <mergeCell ref="Y32:AA32"/>
    <mergeCell ref="AE29:AG29"/>
    <mergeCell ref="AH29:AJ29"/>
    <mergeCell ref="AK29:AM29"/>
    <mergeCell ref="V31:X31"/>
    <mergeCell ref="V38:X38"/>
    <mergeCell ref="S34:U34"/>
    <mergeCell ref="S37:U37"/>
    <mergeCell ref="AB35:AD35"/>
    <mergeCell ref="Y33:AA33"/>
    <mergeCell ref="V37:X37"/>
    <mergeCell ref="HX38:HZ38"/>
    <mergeCell ref="HL38:HN38"/>
    <mergeCell ref="HO38:HQ38"/>
    <mergeCell ref="HR38:HT38"/>
    <mergeCell ref="HU38:HW38"/>
    <mergeCell ref="GZ38:HB38"/>
    <mergeCell ref="HC38:HE38"/>
    <mergeCell ref="HF38:HH38"/>
    <mergeCell ref="HI38:HK38"/>
    <mergeCell ref="IM38:IO38"/>
    <mergeCell ref="IP38:IR38"/>
    <mergeCell ref="IA38:IC38"/>
    <mergeCell ref="ID38:IF38"/>
    <mergeCell ref="IG38:II38"/>
    <mergeCell ref="IJ38:IL38"/>
    <mergeCell ref="GN38:GP38"/>
    <mergeCell ref="GQ38:GS38"/>
    <mergeCell ref="GT38:GV38"/>
    <mergeCell ref="GW38:GY38"/>
    <mergeCell ref="GB38:GD38"/>
    <mergeCell ref="GE38:GG38"/>
    <mergeCell ref="GH38:GJ38"/>
    <mergeCell ref="GK38:GM38"/>
    <mergeCell ref="FP38:FR38"/>
    <mergeCell ref="FS38:FU38"/>
    <mergeCell ref="FV38:FX38"/>
    <mergeCell ref="FY38:GA38"/>
    <mergeCell ref="FD38:FF38"/>
    <mergeCell ref="FG38:FI38"/>
    <mergeCell ref="FJ38:FL38"/>
    <mergeCell ref="FM38:FO38"/>
    <mergeCell ref="ER38:ET38"/>
    <mergeCell ref="EU38:EW38"/>
    <mergeCell ref="EX38:EZ38"/>
    <mergeCell ref="FA38:FC38"/>
    <mergeCell ref="EF38:EH38"/>
    <mergeCell ref="EI38:EK38"/>
    <mergeCell ref="EL38:EN38"/>
    <mergeCell ref="EO38:EQ38"/>
    <mergeCell ref="DT38:DV38"/>
    <mergeCell ref="DW38:DY38"/>
    <mergeCell ref="DZ38:EB38"/>
    <mergeCell ref="EC38:EE38"/>
    <mergeCell ref="DH38:DJ38"/>
    <mergeCell ref="DK38:DM38"/>
    <mergeCell ref="DN38:DP38"/>
    <mergeCell ref="DQ38:DS38"/>
    <mergeCell ref="CV38:CX38"/>
    <mergeCell ref="CY38:DA38"/>
    <mergeCell ref="DB38:DD38"/>
    <mergeCell ref="DE38:DG38"/>
    <mergeCell ref="CM38:CO38"/>
    <mergeCell ref="CP38:CR38"/>
    <mergeCell ref="CS38:CU38"/>
    <mergeCell ref="BR38:BT38"/>
    <mergeCell ref="CD38:CF38"/>
    <mergeCell ref="CG38:CI38"/>
    <mergeCell ref="BU38:BW38"/>
    <mergeCell ref="BX38:BZ38"/>
    <mergeCell ref="CA38:CC38"/>
    <mergeCell ref="HL29:HN29"/>
    <mergeCell ref="GZ29:HB29"/>
    <mergeCell ref="HC29:HE29"/>
    <mergeCell ref="HF29:HH29"/>
    <mergeCell ref="HI29:HK29"/>
    <mergeCell ref="GN29:GP29"/>
    <mergeCell ref="GQ29:GS29"/>
    <mergeCell ref="GT29:GV29"/>
    <mergeCell ref="GW29:GY29"/>
    <mergeCell ref="HO29:HQ29"/>
    <mergeCell ref="HR29:HT29"/>
    <mergeCell ref="IM29:IO29"/>
    <mergeCell ref="IJ29:IL29"/>
    <mergeCell ref="IA29:IC29"/>
    <mergeCell ref="ID29:IF29"/>
    <mergeCell ref="IG29:II29"/>
    <mergeCell ref="IP29:IR29"/>
    <mergeCell ref="A38:C38"/>
    <mergeCell ref="D38:F38"/>
    <mergeCell ref="G38:I38"/>
    <mergeCell ref="J38:L38"/>
    <mergeCell ref="M38:O38"/>
    <mergeCell ref="P38:R38"/>
    <mergeCell ref="S38:U38"/>
    <mergeCell ref="HX29:HZ29"/>
    <mergeCell ref="HU29:HW29"/>
    <mergeCell ref="GB29:GD29"/>
    <mergeCell ref="GE29:GG29"/>
    <mergeCell ref="GH29:GJ29"/>
    <mergeCell ref="GK29:GM29"/>
    <mergeCell ref="FP29:FR29"/>
    <mergeCell ref="FS29:FU29"/>
    <mergeCell ref="FV29:FX29"/>
    <mergeCell ref="FY29:GA29"/>
    <mergeCell ref="FD29:FF29"/>
    <mergeCell ref="FG29:FI29"/>
    <mergeCell ref="FJ29:FL29"/>
    <mergeCell ref="FM29:FO29"/>
    <mergeCell ref="ER29:ET29"/>
    <mergeCell ref="EU29:EW29"/>
    <mergeCell ref="EX29:EZ29"/>
    <mergeCell ref="FA29:FC29"/>
    <mergeCell ref="EF29:EH29"/>
    <mergeCell ref="EI29:EK29"/>
    <mergeCell ref="EL29:EN29"/>
    <mergeCell ref="EO29:EQ29"/>
    <mergeCell ref="DT29:DV29"/>
    <mergeCell ref="DW29:DY29"/>
    <mergeCell ref="DZ29:EB29"/>
    <mergeCell ref="EC29:EE29"/>
    <mergeCell ref="DH29:DJ29"/>
    <mergeCell ref="DK29:DM29"/>
    <mergeCell ref="DN29:DP29"/>
    <mergeCell ref="DQ29:DS29"/>
    <mergeCell ref="CV29:CX29"/>
    <mergeCell ref="CY29:DA29"/>
    <mergeCell ref="DB29:DD29"/>
    <mergeCell ref="DE29:DG29"/>
    <mergeCell ref="CJ29:CL29"/>
    <mergeCell ref="CM29:CO29"/>
    <mergeCell ref="CP29:CR29"/>
    <mergeCell ref="CS29:CU29"/>
    <mergeCell ref="BX29:BZ29"/>
    <mergeCell ref="CA29:CC29"/>
    <mergeCell ref="CD29:CF29"/>
    <mergeCell ref="CG29:CI29"/>
    <mergeCell ref="M29:O29"/>
    <mergeCell ref="P29:R29"/>
    <mergeCell ref="S29:U29"/>
    <mergeCell ref="V29:X29"/>
    <mergeCell ref="BU29:BW29"/>
    <mergeCell ref="BR29:BT29"/>
    <mergeCell ref="AZ29:BB29"/>
    <mergeCell ref="BC29:BE29"/>
    <mergeCell ref="BF29:BH29"/>
    <mergeCell ref="BI29:BK29"/>
    <mergeCell ref="A29:C29"/>
    <mergeCell ref="D29:F29"/>
    <mergeCell ref="G29:I29"/>
    <mergeCell ref="J29:L29"/>
    <mergeCell ref="IP4:IR4"/>
    <mergeCell ref="IS4:IU4"/>
    <mergeCell ref="GZ4:HB4"/>
    <mergeCell ref="HC4:HE4"/>
    <mergeCell ref="HX4:HZ4"/>
    <mergeCell ref="IA4:IC4"/>
    <mergeCell ref="ID4:IF4"/>
    <mergeCell ref="IG4:II4"/>
    <mergeCell ref="HR4:HT4"/>
    <mergeCell ref="HU4:HW4"/>
    <mergeCell ref="GH4:GJ4"/>
    <mergeCell ref="GK4:GM4"/>
    <mergeCell ref="GN4:GP4"/>
    <mergeCell ref="GQ4:GS4"/>
    <mergeCell ref="HF4:HH4"/>
    <mergeCell ref="HI4:HK4"/>
    <mergeCell ref="FJ4:FL4"/>
    <mergeCell ref="FM4:FO4"/>
    <mergeCell ref="FP4:FR4"/>
    <mergeCell ref="FS4:FU4"/>
    <mergeCell ref="IJ4:IL4"/>
    <mergeCell ref="IM4:IO4"/>
    <mergeCell ref="HL4:HN4"/>
    <mergeCell ref="HO4:HQ4"/>
    <mergeCell ref="GT4:GV4"/>
    <mergeCell ref="GW4:GY4"/>
    <mergeCell ref="GB4:GD4"/>
    <mergeCell ref="GE4:GG4"/>
    <mergeCell ref="FV4:FX4"/>
    <mergeCell ref="FY4:GA4"/>
    <mergeCell ref="ER4:ET4"/>
    <mergeCell ref="EU4:EW4"/>
    <mergeCell ref="EX4:EZ4"/>
    <mergeCell ref="FA4:FC4"/>
    <mergeCell ref="FD4:FF4"/>
    <mergeCell ref="FG4:FI4"/>
    <mergeCell ref="EC4:EE4"/>
    <mergeCell ref="EF4:EH4"/>
    <mergeCell ref="EI4:EK4"/>
    <mergeCell ref="CV4:CX4"/>
    <mergeCell ref="CY4:DA4"/>
    <mergeCell ref="DB4:DD4"/>
    <mergeCell ref="DE4:DG4"/>
    <mergeCell ref="CM4:CO4"/>
    <mergeCell ref="EL4:EN4"/>
    <mergeCell ref="EO4:EQ4"/>
    <mergeCell ref="DH4:DJ4"/>
    <mergeCell ref="DK4:DM4"/>
    <mergeCell ref="DN4:DP4"/>
    <mergeCell ref="DQ4:DS4"/>
    <mergeCell ref="DT4:DV4"/>
    <mergeCell ref="DW4:DY4"/>
    <mergeCell ref="DZ4:EB4"/>
    <mergeCell ref="AQ4:AS4"/>
    <mergeCell ref="BX4:BZ4"/>
    <mergeCell ref="CA4:CC4"/>
    <mergeCell ref="CD4:CF4"/>
    <mergeCell ref="CG4:CI4"/>
    <mergeCell ref="CJ4:CL4"/>
    <mergeCell ref="BU4:BW4"/>
    <mergeCell ref="AZ4:BB4"/>
    <mergeCell ref="BL4:BN4"/>
    <mergeCell ref="BO4:BQ4"/>
    <mergeCell ref="V4:X4"/>
    <mergeCell ref="CP4:CR4"/>
    <mergeCell ref="CS4:CU4"/>
    <mergeCell ref="AE4:AG4"/>
    <mergeCell ref="BR4:BT4"/>
    <mergeCell ref="AH4:AJ4"/>
    <mergeCell ref="AK4:AM4"/>
    <mergeCell ref="BF4:BH4"/>
    <mergeCell ref="BC4:BE4"/>
    <mergeCell ref="AN4:AP4"/>
    <mergeCell ref="D4:F4"/>
    <mergeCell ref="G4:I4"/>
    <mergeCell ref="J4:L4"/>
    <mergeCell ref="M4:O4"/>
    <mergeCell ref="P4:R4"/>
    <mergeCell ref="S4:U4"/>
    <mergeCell ref="BL29:BN29"/>
    <mergeCell ref="BO29:BQ29"/>
    <mergeCell ref="Y4:AA4"/>
    <mergeCell ref="AB4:AD4"/>
    <mergeCell ref="AQ29:AS29"/>
    <mergeCell ref="AT29:AV29"/>
    <mergeCell ref="AW29:AY29"/>
    <mergeCell ref="AT4:AV4"/>
    <mergeCell ref="AW4:AY4"/>
    <mergeCell ref="AN29:AP29"/>
    <mergeCell ref="BF1:BH1"/>
    <mergeCell ref="BR1:BT1"/>
    <mergeCell ref="BL1:BN1"/>
    <mergeCell ref="BI1:BK1"/>
    <mergeCell ref="BI4:BK4"/>
    <mergeCell ref="AT1:AV1"/>
    <mergeCell ref="AW1:AY1"/>
    <mergeCell ref="AZ1:BB1"/>
    <mergeCell ref="BC1:BE1"/>
    <mergeCell ref="FA1:FC1"/>
    <mergeCell ref="FD1:FF1"/>
    <mergeCell ref="EO1:EQ1"/>
    <mergeCell ref="EU1:EW1"/>
    <mergeCell ref="ER1:ET1"/>
    <mergeCell ref="EF1:EH1"/>
    <mergeCell ref="AH1:AJ1"/>
    <mergeCell ref="AK1:AM1"/>
    <mergeCell ref="EI1:EK1"/>
    <mergeCell ref="EL1:EN1"/>
    <mergeCell ref="DN1:DP1"/>
    <mergeCell ref="DQ1:DS1"/>
    <mergeCell ref="DT1:DV1"/>
    <mergeCell ref="BO1:BQ1"/>
    <mergeCell ref="BU1:BW1"/>
    <mergeCell ref="BX1:BZ1"/>
    <mergeCell ref="HR1:HT1"/>
    <mergeCell ref="HU1:HW1"/>
    <mergeCell ref="IS1:IU1"/>
    <mergeCell ref="HX1:HZ1"/>
    <mergeCell ref="IA1:IC1"/>
    <mergeCell ref="ID1:IF1"/>
    <mergeCell ref="IG1:II1"/>
    <mergeCell ref="IP1:IR1"/>
    <mergeCell ref="IJ1:IL1"/>
    <mergeCell ref="IM1:IO1"/>
    <mergeCell ref="GN1:GP1"/>
    <mergeCell ref="GQ1:GS1"/>
    <mergeCell ref="HL1:HN1"/>
    <mergeCell ref="HO1:HQ1"/>
    <mergeCell ref="HI1:HK1"/>
    <mergeCell ref="AN1:AP1"/>
    <mergeCell ref="AQ1:AS1"/>
    <mergeCell ref="CS1:CU1"/>
    <mergeCell ref="CV1:CX1"/>
    <mergeCell ref="CY1:DA1"/>
    <mergeCell ref="AE1:AG1"/>
    <mergeCell ref="HF1:HH1"/>
    <mergeCell ref="GT1:GV1"/>
    <mergeCell ref="GW1:GY1"/>
    <mergeCell ref="GZ1:HB1"/>
    <mergeCell ref="GH1:GJ1"/>
    <mergeCell ref="GK1:GM1"/>
    <mergeCell ref="HC1:HE1"/>
    <mergeCell ref="GE1:GG1"/>
    <mergeCell ref="CP1:CR1"/>
    <mergeCell ref="DW1:DY1"/>
    <mergeCell ref="EC1:EE1"/>
    <mergeCell ref="EX1:EZ1"/>
    <mergeCell ref="A1:C1"/>
    <mergeCell ref="D1:F1"/>
    <mergeCell ref="G1:I1"/>
    <mergeCell ref="J1:L1"/>
    <mergeCell ref="DZ1:EB1"/>
    <mergeCell ref="DB1:DD1"/>
    <mergeCell ref="DE1:DG1"/>
    <mergeCell ref="GB1:GD1"/>
    <mergeCell ref="FG1:FI1"/>
    <mergeCell ref="FJ1:FL1"/>
    <mergeCell ref="FM1:FO1"/>
    <mergeCell ref="FP1:FR1"/>
    <mergeCell ref="FS1:FU1"/>
    <mergeCell ref="FV1:FX1"/>
    <mergeCell ref="FY1:GA1"/>
    <mergeCell ref="DH1:DJ1"/>
    <mergeCell ref="DK1:DM1"/>
    <mergeCell ref="CD1:CF1"/>
    <mergeCell ref="CG1:CI1"/>
    <mergeCell ref="CJ1:CL1"/>
    <mergeCell ref="CM1:CO1"/>
    <mergeCell ref="DQ68:DS68"/>
    <mergeCell ref="DT68:DV68"/>
    <mergeCell ref="DW68:DY68"/>
    <mergeCell ref="M1:O1"/>
    <mergeCell ref="P1:R1"/>
    <mergeCell ref="S1:U1"/>
    <mergeCell ref="CA1:CC1"/>
    <mergeCell ref="V1:X1"/>
    <mergeCell ref="Y1:AA1"/>
    <mergeCell ref="AB1:AD1"/>
    <mergeCell ref="DE68:DG68"/>
    <mergeCell ref="DH68:DJ68"/>
    <mergeCell ref="DK68:DM68"/>
    <mergeCell ref="DN68:DP68"/>
    <mergeCell ref="CS68:CU68"/>
    <mergeCell ref="CV68:CX68"/>
    <mergeCell ref="CY68:DA68"/>
    <mergeCell ref="DB68:DD68"/>
    <mergeCell ref="CG68:CI68"/>
    <mergeCell ref="CJ68:CL68"/>
    <mergeCell ref="CM68:CO68"/>
    <mergeCell ref="CP68:CR68"/>
    <mergeCell ref="BU68:BW68"/>
    <mergeCell ref="BX68:BZ68"/>
    <mergeCell ref="CA68:CC68"/>
    <mergeCell ref="CD68:CF68"/>
    <mergeCell ref="BI68:BK68"/>
    <mergeCell ref="BL68:BN68"/>
    <mergeCell ref="BO68:BQ68"/>
    <mergeCell ref="BR68:BT68"/>
    <mergeCell ref="DQ67:DS67"/>
    <mergeCell ref="DT67:DV67"/>
    <mergeCell ref="DK67:DM67"/>
    <mergeCell ref="DN67:DP67"/>
    <mergeCell ref="CS67:CU67"/>
    <mergeCell ref="CV67:CX67"/>
    <mergeCell ref="DW67:DY67"/>
    <mergeCell ref="AN68:AP68"/>
    <mergeCell ref="AQ68:AS68"/>
    <mergeCell ref="AT68:AV68"/>
    <mergeCell ref="AW68:AY68"/>
    <mergeCell ref="AZ68:BB68"/>
    <mergeCell ref="BC68:BE68"/>
    <mergeCell ref="BF68:BH68"/>
    <mergeCell ref="DE67:DG67"/>
    <mergeCell ref="DH67:DJ67"/>
    <mergeCell ref="CY67:DA67"/>
    <mergeCell ref="DB67:DD67"/>
    <mergeCell ref="CG67:CI67"/>
    <mergeCell ref="CJ67:CL67"/>
    <mergeCell ref="CM67:CO67"/>
    <mergeCell ref="CP67:CR67"/>
    <mergeCell ref="IJ43:IL43"/>
    <mergeCell ref="IM43:IO43"/>
    <mergeCell ref="IP43:IR43"/>
    <mergeCell ref="AN67:AP67"/>
    <mergeCell ref="AQ67:AS67"/>
    <mergeCell ref="AT67:AV67"/>
    <mergeCell ref="AW67:AY67"/>
    <mergeCell ref="AZ67:BB67"/>
    <mergeCell ref="BC67:BE67"/>
    <mergeCell ref="BF67:BH67"/>
    <mergeCell ref="HX43:HZ43"/>
    <mergeCell ref="IA43:IC43"/>
    <mergeCell ref="ID43:IF43"/>
    <mergeCell ref="IG43:II43"/>
    <mergeCell ref="HL43:HN43"/>
    <mergeCell ref="HO43:HQ43"/>
    <mergeCell ref="HR43:HT43"/>
    <mergeCell ref="HU43:HW43"/>
    <mergeCell ref="GZ43:HB43"/>
    <mergeCell ref="HC43:HE43"/>
    <mergeCell ref="HF43:HH43"/>
    <mergeCell ref="HI43:HK43"/>
    <mergeCell ref="GN43:GP43"/>
    <mergeCell ref="GQ43:GS43"/>
    <mergeCell ref="GT43:GV43"/>
    <mergeCell ref="GW43:GY43"/>
    <mergeCell ref="GB43:GD43"/>
    <mergeCell ref="GE43:GG43"/>
    <mergeCell ref="GH43:GJ43"/>
    <mergeCell ref="GK43:GM43"/>
    <mergeCell ref="FP43:FR43"/>
    <mergeCell ref="FS43:FU43"/>
    <mergeCell ref="FV43:FX43"/>
    <mergeCell ref="FY43:GA43"/>
    <mergeCell ref="IJ42:IL42"/>
    <mergeCell ref="GT42:GV42"/>
    <mergeCell ref="GW42:GY42"/>
    <mergeCell ref="GZ42:HB42"/>
    <mergeCell ref="HC42:HE42"/>
    <mergeCell ref="GH42:GJ42"/>
    <mergeCell ref="GK42:GM42"/>
    <mergeCell ref="GN42:GP42"/>
    <mergeCell ref="GQ42:GS42"/>
    <mergeCell ref="IA42:IC42"/>
    <mergeCell ref="IP42:IR42"/>
    <mergeCell ref="IM42:IO42"/>
    <mergeCell ref="HR42:HT42"/>
    <mergeCell ref="HU42:HW42"/>
    <mergeCell ref="HX42:HZ42"/>
    <mergeCell ref="HI42:HK42"/>
    <mergeCell ref="HL42:HN42"/>
    <mergeCell ref="HO42:HQ42"/>
    <mergeCell ref="IG42:II42"/>
    <mergeCell ref="ID42:IF42"/>
    <mergeCell ref="FV42:FX42"/>
    <mergeCell ref="FY42:GA42"/>
    <mergeCell ref="GB42:GD42"/>
    <mergeCell ref="GE42:GG42"/>
    <mergeCell ref="HF42:HH42"/>
    <mergeCell ref="FJ42:FL42"/>
    <mergeCell ref="FM42:FO42"/>
    <mergeCell ref="FP42:FR42"/>
    <mergeCell ref="FS42:FU42"/>
    <mergeCell ref="EX42:EZ42"/>
    <mergeCell ref="FA42:FC42"/>
    <mergeCell ref="FD42:FF42"/>
    <mergeCell ref="FG42:FI42"/>
    <mergeCell ref="IM41:IO41"/>
    <mergeCell ref="IP41:IR41"/>
    <mergeCell ref="IA41:IC41"/>
    <mergeCell ref="IJ41:IL41"/>
    <mergeCell ref="HI41:HK41"/>
    <mergeCell ref="HL41:HN41"/>
    <mergeCell ref="ID41:IF41"/>
    <mergeCell ref="IG41:II41"/>
    <mergeCell ref="HO41:HQ41"/>
    <mergeCell ref="HR41:HT41"/>
    <mergeCell ref="EF42:EH42"/>
    <mergeCell ref="EI42:EK42"/>
    <mergeCell ref="EL42:EN42"/>
    <mergeCell ref="EO42:EQ42"/>
    <mergeCell ref="ER42:ET42"/>
    <mergeCell ref="EU42:EW42"/>
    <mergeCell ref="HU41:HW41"/>
    <mergeCell ref="HX41:HZ41"/>
    <mergeCell ref="GW41:GY41"/>
    <mergeCell ref="GZ41:HB41"/>
    <mergeCell ref="HC41:HE41"/>
    <mergeCell ref="HF41:HH41"/>
    <mergeCell ref="GK41:GM41"/>
    <mergeCell ref="GN41:GP41"/>
    <mergeCell ref="GQ41:GS41"/>
    <mergeCell ref="GT41:GV41"/>
    <mergeCell ref="FY41:GA41"/>
    <mergeCell ref="GB41:GD41"/>
    <mergeCell ref="GE41:GG41"/>
    <mergeCell ref="GH41:GJ41"/>
    <mergeCell ref="FS41:FU41"/>
    <mergeCell ref="FV41:FX41"/>
    <mergeCell ref="FA41:FC41"/>
    <mergeCell ref="FD41:FF41"/>
    <mergeCell ref="FG41:FI41"/>
    <mergeCell ref="FJ41:FL41"/>
    <mergeCell ref="IM40:IO40"/>
    <mergeCell ref="IP40:IR40"/>
    <mergeCell ref="HF40:HH40"/>
    <mergeCell ref="HI40:HK40"/>
    <mergeCell ref="HL40:HN40"/>
    <mergeCell ref="GQ40:GS40"/>
    <mergeCell ref="GT40:GV40"/>
    <mergeCell ref="GW40:GY40"/>
    <mergeCell ref="GZ40:HB40"/>
    <mergeCell ref="EF41:EH41"/>
    <mergeCell ref="EI41:EK41"/>
    <mergeCell ref="EL41:EN41"/>
    <mergeCell ref="EO41:EQ41"/>
    <mergeCell ref="ER41:ET41"/>
    <mergeCell ref="EU41:EW41"/>
    <mergeCell ref="EX41:EZ41"/>
    <mergeCell ref="IA40:IC40"/>
    <mergeCell ref="ID40:IF40"/>
    <mergeCell ref="IG40:II40"/>
    <mergeCell ref="IJ40:IL40"/>
    <mergeCell ref="HO40:HQ40"/>
    <mergeCell ref="HR40:HT40"/>
    <mergeCell ref="HU40:HW40"/>
    <mergeCell ref="HX40:HZ40"/>
    <mergeCell ref="HC40:HE40"/>
    <mergeCell ref="GE40:GG40"/>
    <mergeCell ref="GH40:GJ40"/>
    <mergeCell ref="GK40:GM40"/>
    <mergeCell ref="GN40:GP40"/>
    <mergeCell ref="FS40:FU40"/>
    <mergeCell ref="FV40:FX40"/>
    <mergeCell ref="FY40:GA40"/>
    <mergeCell ref="GB40:GD40"/>
    <mergeCell ref="FG40:FI40"/>
    <mergeCell ref="FJ40:FL40"/>
    <mergeCell ref="FM40:FO40"/>
    <mergeCell ref="FP40:FR40"/>
    <mergeCell ref="EU40:EW40"/>
    <mergeCell ref="EX40:EZ40"/>
    <mergeCell ref="FA40:FC40"/>
    <mergeCell ref="FD40:FF40"/>
    <mergeCell ref="IP39:IR39"/>
    <mergeCell ref="AQ40:AS40"/>
    <mergeCell ref="ID39:IF39"/>
    <mergeCell ref="EF40:EH40"/>
    <mergeCell ref="EI40:EK40"/>
    <mergeCell ref="EL40:EN40"/>
    <mergeCell ref="EO40:EQ40"/>
    <mergeCell ref="ER40:ET40"/>
    <mergeCell ref="IJ39:IL39"/>
    <mergeCell ref="IM39:IO39"/>
    <mergeCell ref="HI39:HK39"/>
    <mergeCell ref="HL39:HN39"/>
    <mergeCell ref="HO39:HQ39"/>
    <mergeCell ref="IG39:II39"/>
    <mergeCell ref="HR39:HT39"/>
    <mergeCell ref="HU39:HW39"/>
    <mergeCell ref="HX39:HZ39"/>
    <mergeCell ref="IA39:IC39"/>
    <mergeCell ref="GW39:GY39"/>
    <mergeCell ref="GZ39:HB39"/>
    <mergeCell ref="HC39:HE39"/>
    <mergeCell ref="HF39:HH39"/>
    <mergeCell ref="GK39:GM39"/>
    <mergeCell ref="GN39:GP39"/>
    <mergeCell ref="GQ39:GS39"/>
    <mergeCell ref="GT39:GV39"/>
    <mergeCell ref="FY39:GA39"/>
    <mergeCell ref="GB39:GD39"/>
    <mergeCell ref="GE39:GG39"/>
    <mergeCell ref="GH39:GJ39"/>
    <mergeCell ref="FM39:FO39"/>
    <mergeCell ref="FP39:FR39"/>
    <mergeCell ref="FS39:FU39"/>
    <mergeCell ref="FV39:FX39"/>
    <mergeCell ref="FA39:FC39"/>
    <mergeCell ref="FD39:FF39"/>
    <mergeCell ref="FG39:FI39"/>
    <mergeCell ref="FJ39:FL39"/>
    <mergeCell ref="EO39:EQ39"/>
    <mergeCell ref="ER39:ET39"/>
    <mergeCell ref="EU39:EW39"/>
    <mergeCell ref="EX39:EZ39"/>
    <mergeCell ref="EL39:EN39"/>
    <mergeCell ref="AB68:AD68"/>
    <mergeCell ref="AE68:AG68"/>
    <mergeCell ref="AH68:AJ68"/>
    <mergeCell ref="AK68:AM68"/>
    <mergeCell ref="AH67:AJ67"/>
    <mergeCell ref="AK67:AM67"/>
    <mergeCell ref="EF44:EH44"/>
    <mergeCell ref="BI67:BK67"/>
    <mergeCell ref="BL67:BN67"/>
    <mergeCell ref="J68:L68"/>
    <mergeCell ref="M68:O68"/>
    <mergeCell ref="P68:R68"/>
    <mergeCell ref="S68:U68"/>
    <mergeCell ref="V68:X68"/>
    <mergeCell ref="Y68:AA68"/>
    <mergeCell ref="EF39:EH39"/>
    <mergeCell ref="EI39:EK39"/>
    <mergeCell ref="BO67:BQ67"/>
    <mergeCell ref="BR67:BT67"/>
    <mergeCell ref="BU67:BW67"/>
    <mergeCell ref="BX67:BZ67"/>
    <mergeCell ref="CA67:CC67"/>
    <mergeCell ref="CD67:CF67"/>
    <mergeCell ref="BU39:BW39"/>
    <mergeCell ref="BU40:BW40"/>
    <mergeCell ref="V67:X67"/>
    <mergeCell ref="Y67:AA67"/>
    <mergeCell ref="AB67:AD67"/>
    <mergeCell ref="AE67:AG67"/>
    <mergeCell ref="EI44:EK44"/>
    <mergeCell ref="EL44:EN44"/>
    <mergeCell ref="EI46:EK46"/>
    <mergeCell ref="EL46:EN46"/>
    <mergeCell ref="AB44:AD44"/>
    <mergeCell ref="AB45:AD45"/>
    <mergeCell ref="FD44:FF44"/>
    <mergeCell ref="FG44:FI44"/>
    <mergeCell ref="FJ44:FL44"/>
    <mergeCell ref="FM44:FO44"/>
    <mergeCell ref="FP44:FR44"/>
    <mergeCell ref="FS44:FU44"/>
    <mergeCell ref="FV44:FX44"/>
    <mergeCell ref="FY44:GA44"/>
    <mergeCell ref="GB44:GD44"/>
    <mergeCell ref="GE44:GG44"/>
    <mergeCell ref="GH44:GJ44"/>
    <mergeCell ref="GK44:GM44"/>
    <mergeCell ref="GN44:GP44"/>
    <mergeCell ref="GQ44:GS44"/>
    <mergeCell ref="GT44:GV44"/>
    <mergeCell ref="GW44:GY44"/>
    <mergeCell ref="GZ44:HB44"/>
    <mergeCell ref="HC44:HE44"/>
    <mergeCell ref="HF44:HH44"/>
    <mergeCell ref="HI44:HK44"/>
    <mergeCell ref="HL44:HN44"/>
    <mergeCell ref="HO44:HQ44"/>
    <mergeCell ref="HR44:HT44"/>
    <mergeCell ref="IM44:IO44"/>
    <mergeCell ref="IP44:IR44"/>
    <mergeCell ref="IG44:II44"/>
    <mergeCell ref="IJ44:IL44"/>
    <mergeCell ref="IA44:IC44"/>
    <mergeCell ref="ID44:IF44"/>
    <mergeCell ref="HU44:HW44"/>
    <mergeCell ref="HX44:HZ44"/>
    <mergeCell ref="EF45:EH45"/>
    <mergeCell ref="EI45:EK45"/>
    <mergeCell ref="EL45:EN45"/>
    <mergeCell ref="EO45:EQ45"/>
    <mergeCell ref="ER45:ET45"/>
    <mergeCell ref="EU45:EW45"/>
    <mergeCell ref="EX45:EZ45"/>
    <mergeCell ref="FA45:FC45"/>
    <mergeCell ref="FD45:FF45"/>
    <mergeCell ref="FG45:FI45"/>
    <mergeCell ref="FJ45:FL45"/>
    <mergeCell ref="FM45:FO45"/>
    <mergeCell ref="FP45:FR45"/>
    <mergeCell ref="FS45:FU45"/>
    <mergeCell ref="FV45:FX45"/>
    <mergeCell ref="FY45:GA45"/>
    <mergeCell ref="GB45:GD45"/>
    <mergeCell ref="GE45:GG45"/>
    <mergeCell ref="GH45:GJ45"/>
    <mergeCell ref="HC45:HE45"/>
    <mergeCell ref="HF45:HH45"/>
    <mergeCell ref="GK45:GM45"/>
    <mergeCell ref="GN45:GP45"/>
    <mergeCell ref="GQ45:GS45"/>
    <mergeCell ref="GT45:GV45"/>
    <mergeCell ref="IM45:IO45"/>
    <mergeCell ref="HO45:HQ45"/>
    <mergeCell ref="HR45:HT45"/>
    <mergeCell ref="GW45:GY45"/>
    <mergeCell ref="GZ45:HB45"/>
    <mergeCell ref="IP45:IR45"/>
    <mergeCell ref="IA45:IC45"/>
    <mergeCell ref="ID45:IF45"/>
    <mergeCell ref="IG45:II45"/>
    <mergeCell ref="IJ45:IL45"/>
    <mergeCell ref="EF46:EH46"/>
    <mergeCell ref="HU45:HW45"/>
    <mergeCell ref="HX45:HZ45"/>
    <mergeCell ref="HI45:HK45"/>
    <mergeCell ref="HL45:HN45"/>
    <mergeCell ref="EO46:EQ46"/>
    <mergeCell ref="ER46:ET46"/>
    <mergeCell ref="EU46:EW46"/>
    <mergeCell ref="EX46:EZ46"/>
    <mergeCell ref="FA46:FC46"/>
    <mergeCell ref="FD46:FF46"/>
    <mergeCell ref="GK46:GM46"/>
    <mergeCell ref="GN46:GP46"/>
    <mergeCell ref="FG46:FI46"/>
    <mergeCell ref="FJ46:FL46"/>
    <mergeCell ref="FM46:FO46"/>
    <mergeCell ref="FP46:FR46"/>
    <mergeCell ref="FS46:FU46"/>
    <mergeCell ref="FV46:FX46"/>
    <mergeCell ref="GZ46:HB46"/>
    <mergeCell ref="HU46:HW46"/>
    <mergeCell ref="HX46:HZ46"/>
    <mergeCell ref="HC46:HE46"/>
    <mergeCell ref="HF46:HH46"/>
    <mergeCell ref="HI46:HK46"/>
    <mergeCell ref="HL46:HN46"/>
    <mergeCell ref="HO46:HQ46"/>
    <mergeCell ref="HR46:HT46"/>
    <mergeCell ref="P67:R67"/>
    <mergeCell ref="S67:U67"/>
    <mergeCell ref="AB46:AD46"/>
    <mergeCell ref="BX46:BZ46"/>
    <mergeCell ref="BR46:BT46"/>
    <mergeCell ref="GW46:GY46"/>
    <mergeCell ref="FY46:GA46"/>
    <mergeCell ref="GB46:GD46"/>
    <mergeCell ref="GE46:GG46"/>
    <mergeCell ref="GH46:GJ46"/>
    <mergeCell ref="GQ46:GS46"/>
    <mergeCell ref="GT46:GV46"/>
    <mergeCell ref="A67:C67"/>
    <mergeCell ref="A68:C68"/>
    <mergeCell ref="D67:F67"/>
    <mergeCell ref="G67:I67"/>
    <mergeCell ref="D68:F68"/>
    <mergeCell ref="G68:I68"/>
    <mergeCell ref="J67:L67"/>
    <mergeCell ref="M67:O67"/>
    <mergeCell ref="DH32:DJ32"/>
    <mergeCell ref="DK32:DM32"/>
    <mergeCell ref="DH34:DJ34"/>
    <mergeCell ref="DK34:DM34"/>
    <mergeCell ref="IM46:IO46"/>
    <mergeCell ref="IP46:IR46"/>
    <mergeCell ref="IA46:IC46"/>
    <mergeCell ref="ID46:IF46"/>
    <mergeCell ref="IG46:II46"/>
    <mergeCell ref="IJ46:IL46"/>
    <mergeCell ref="DH36:DJ36"/>
    <mergeCell ref="DK36:DM36"/>
    <mergeCell ref="DN30:DP30"/>
    <mergeCell ref="DQ30:DS30"/>
    <mergeCell ref="DT30:DV30"/>
    <mergeCell ref="DW30:DY30"/>
    <mergeCell ref="DT32:DV32"/>
    <mergeCell ref="DW32:DY32"/>
    <mergeCell ref="DN34:DP34"/>
    <mergeCell ref="DQ34:DS34"/>
    <mergeCell ref="DZ30:EB30"/>
    <mergeCell ref="DH31:DJ31"/>
    <mergeCell ref="DK31:DM31"/>
    <mergeCell ref="DN31:DP31"/>
    <mergeCell ref="DQ31:DS31"/>
    <mergeCell ref="DT31:DV31"/>
    <mergeCell ref="DW31:DY31"/>
    <mergeCell ref="DZ31:EB31"/>
    <mergeCell ref="DH30:DJ30"/>
    <mergeCell ref="DK30:DM30"/>
    <mergeCell ref="DZ32:EB32"/>
    <mergeCell ref="DH33:DJ33"/>
    <mergeCell ref="DK33:DM33"/>
    <mergeCell ref="DN33:DP33"/>
    <mergeCell ref="DQ33:DS33"/>
    <mergeCell ref="DT33:DV33"/>
    <mergeCell ref="DW33:DY33"/>
    <mergeCell ref="DZ33:EB33"/>
    <mergeCell ref="DN32:DP32"/>
    <mergeCell ref="DQ32:DS32"/>
    <mergeCell ref="DT34:DV34"/>
    <mergeCell ref="DW34:DY34"/>
    <mergeCell ref="DT36:DV36"/>
    <mergeCell ref="DW36:DY36"/>
    <mergeCell ref="DZ34:EB34"/>
    <mergeCell ref="DH35:DJ35"/>
    <mergeCell ref="DK35:DM35"/>
    <mergeCell ref="DN35:DP35"/>
    <mergeCell ref="DQ35:DS35"/>
    <mergeCell ref="DT35:DV35"/>
    <mergeCell ref="DW35:DY35"/>
    <mergeCell ref="DZ35:EB35"/>
    <mergeCell ref="DZ36:EB36"/>
    <mergeCell ref="DH37:DJ37"/>
    <mergeCell ref="DK37:DM37"/>
    <mergeCell ref="DN37:DP37"/>
    <mergeCell ref="DQ37:DS37"/>
    <mergeCell ref="DT37:DV37"/>
    <mergeCell ref="DW37:DY37"/>
    <mergeCell ref="DZ37:EB37"/>
    <mergeCell ref="DN36:DP36"/>
    <mergeCell ref="DQ36:DS36"/>
    <mergeCell ref="EC30:EE30"/>
    <mergeCell ref="EF30:EH30"/>
    <mergeCell ref="EI30:EK30"/>
    <mergeCell ref="EL30:EN30"/>
    <mergeCell ref="EC33:EE33"/>
    <mergeCell ref="EF33:EH33"/>
    <mergeCell ref="EI33:EK33"/>
    <mergeCell ref="EL33:EN33"/>
    <mergeCell ref="EO30:EQ30"/>
    <mergeCell ref="ER30:ET30"/>
    <mergeCell ref="EU30:EW30"/>
    <mergeCell ref="EX30:EZ30"/>
    <mergeCell ref="EC31:EE31"/>
    <mergeCell ref="EF31:EH31"/>
    <mergeCell ref="EI31:EK31"/>
    <mergeCell ref="EL31:EN31"/>
    <mergeCell ref="EO31:EQ31"/>
    <mergeCell ref="ER31:ET31"/>
    <mergeCell ref="EU31:EW31"/>
    <mergeCell ref="EX31:EZ31"/>
    <mergeCell ref="EC32:EE32"/>
    <mergeCell ref="EF32:EH32"/>
    <mergeCell ref="EI32:EK32"/>
    <mergeCell ref="EL32:EN32"/>
    <mergeCell ref="EO32:EQ32"/>
    <mergeCell ref="ER32:ET32"/>
    <mergeCell ref="EU32:EW32"/>
    <mergeCell ref="EX32:EZ32"/>
    <mergeCell ref="EO33:EQ33"/>
    <mergeCell ref="ER33:ET33"/>
    <mergeCell ref="EU33:EW33"/>
    <mergeCell ref="EX33:EZ33"/>
    <mergeCell ref="EC34:EE34"/>
    <mergeCell ref="EF34:EH34"/>
    <mergeCell ref="EI34:EK34"/>
    <mergeCell ref="EL34:EN34"/>
    <mergeCell ref="EO34:EQ34"/>
    <mergeCell ref="ER34:ET34"/>
    <mergeCell ref="EU34:EW34"/>
    <mergeCell ref="EX34:EZ34"/>
    <mergeCell ref="EC35:EE35"/>
    <mergeCell ref="EF35:EH35"/>
    <mergeCell ref="EI35:EK35"/>
    <mergeCell ref="EL35:EN35"/>
    <mergeCell ref="EO35:EQ35"/>
    <mergeCell ref="ER35:ET35"/>
    <mergeCell ref="EU35:EW35"/>
    <mergeCell ref="EX35:EZ35"/>
    <mergeCell ref="EC36:EE36"/>
    <mergeCell ref="EF36:EH36"/>
    <mergeCell ref="EI36:EK36"/>
    <mergeCell ref="EL36:EN36"/>
    <mergeCell ref="EO36:EQ36"/>
    <mergeCell ref="ER36:ET36"/>
    <mergeCell ref="EU36:EW36"/>
    <mergeCell ref="EX36:EZ36"/>
    <mergeCell ref="FA30:FC30"/>
    <mergeCell ref="FD30:FF30"/>
    <mergeCell ref="FG30:FI30"/>
    <mergeCell ref="FJ30:FL30"/>
    <mergeCell ref="FA36:FC36"/>
    <mergeCell ref="FD36:FF36"/>
    <mergeCell ref="FG36:FI36"/>
    <mergeCell ref="FJ36:FL36"/>
    <mergeCell ref="FM30:FO30"/>
    <mergeCell ref="FP30:FR30"/>
    <mergeCell ref="FS30:FU30"/>
    <mergeCell ref="FV30:FX30"/>
    <mergeCell ref="FY30:GA30"/>
    <mergeCell ref="FA31:FC31"/>
    <mergeCell ref="FD31:FF31"/>
    <mergeCell ref="FG31:FI31"/>
    <mergeCell ref="FJ31:FL31"/>
    <mergeCell ref="FM31:FO31"/>
    <mergeCell ref="FP31:FR31"/>
    <mergeCell ref="FS31:FU31"/>
    <mergeCell ref="FV31:FX31"/>
    <mergeCell ref="FY31:GA31"/>
    <mergeCell ref="FA32:FC32"/>
    <mergeCell ref="FD32:FF32"/>
    <mergeCell ref="FG32:FI32"/>
    <mergeCell ref="FJ32:FL32"/>
    <mergeCell ref="FM32:FO32"/>
    <mergeCell ref="FP32:FR32"/>
    <mergeCell ref="FA33:FC33"/>
    <mergeCell ref="FD33:FF33"/>
    <mergeCell ref="FG33:FI33"/>
    <mergeCell ref="FJ33:FL33"/>
    <mergeCell ref="FM33:FO33"/>
    <mergeCell ref="FP33:FR33"/>
    <mergeCell ref="FP34:FR34"/>
    <mergeCell ref="FS34:FU34"/>
    <mergeCell ref="FV34:FX34"/>
    <mergeCell ref="FS32:FU32"/>
    <mergeCell ref="FV32:FX32"/>
    <mergeCell ref="FY32:GA32"/>
    <mergeCell ref="FS33:FU33"/>
    <mergeCell ref="FS35:FU35"/>
    <mergeCell ref="FV35:FX35"/>
    <mergeCell ref="FY35:GA35"/>
    <mergeCell ref="FV33:FX33"/>
    <mergeCell ref="FY33:GA33"/>
    <mergeCell ref="FA34:FC34"/>
    <mergeCell ref="FD34:FF34"/>
    <mergeCell ref="FG34:FI34"/>
    <mergeCell ref="FJ34:FL34"/>
    <mergeCell ref="FM34:FO34"/>
    <mergeCell ref="FA35:FC35"/>
    <mergeCell ref="FD35:FF35"/>
    <mergeCell ref="FG35:FI35"/>
    <mergeCell ref="FJ35:FL35"/>
    <mergeCell ref="FM35:FO35"/>
    <mergeCell ref="FP35:FR35"/>
    <mergeCell ref="FM36:FO36"/>
    <mergeCell ref="FP36:FR36"/>
    <mergeCell ref="FS36:FU36"/>
    <mergeCell ref="FV36:FX36"/>
    <mergeCell ref="FY36:GA36"/>
    <mergeCell ref="FA37:FC37"/>
    <mergeCell ref="FD37:FF37"/>
    <mergeCell ref="FG37:FI37"/>
    <mergeCell ref="FJ37:FL37"/>
    <mergeCell ref="FM37:FO37"/>
    <mergeCell ref="FS37:FU37"/>
    <mergeCell ref="FV37:FX37"/>
    <mergeCell ref="FY37:GA37"/>
    <mergeCell ref="GB30:GD30"/>
    <mergeCell ref="GE30:GG30"/>
    <mergeCell ref="GB31:GD31"/>
    <mergeCell ref="GE31:GG31"/>
    <mergeCell ref="GB32:GD32"/>
    <mergeCell ref="GE32:GG32"/>
    <mergeCell ref="FY34:GA34"/>
    <mergeCell ref="GH30:GJ30"/>
    <mergeCell ref="GK30:GM30"/>
    <mergeCell ref="GN30:GP30"/>
    <mergeCell ref="GQ30:GS30"/>
    <mergeCell ref="GT30:GV30"/>
    <mergeCell ref="GW30:GY30"/>
    <mergeCell ref="GH31:GJ31"/>
    <mergeCell ref="GK31:GM31"/>
    <mergeCell ref="GN31:GP31"/>
    <mergeCell ref="GQ31:GS31"/>
    <mergeCell ref="GT31:GV31"/>
    <mergeCell ref="GW31:GY31"/>
    <mergeCell ref="GH32:GJ32"/>
    <mergeCell ref="GK32:GM32"/>
    <mergeCell ref="GN32:GP32"/>
    <mergeCell ref="GQ32:GS32"/>
    <mergeCell ref="GT32:GV32"/>
    <mergeCell ref="GW32:GY32"/>
    <mergeCell ref="GB33:GD33"/>
    <mergeCell ref="GE33:GG33"/>
    <mergeCell ref="GH33:GJ33"/>
    <mergeCell ref="GK33:GM33"/>
    <mergeCell ref="GN33:GP33"/>
    <mergeCell ref="GQ33:GS33"/>
    <mergeCell ref="GT33:GV33"/>
    <mergeCell ref="GW33:GY33"/>
    <mergeCell ref="GT34:GV34"/>
    <mergeCell ref="GW34:GY34"/>
    <mergeCell ref="GB34:GD34"/>
    <mergeCell ref="GE34:GG34"/>
    <mergeCell ref="GH34:GJ34"/>
    <mergeCell ref="GK34:GM34"/>
    <mergeCell ref="GN34:GP34"/>
    <mergeCell ref="GQ34:GS34"/>
    <mergeCell ref="GT35:GV35"/>
    <mergeCell ref="GW35:GY35"/>
    <mergeCell ref="GB35:GD35"/>
    <mergeCell ref="GE35:GG35"/>
    <mergeCell ref="GH35:GJ35"/>
    <mergeCell ref="GK35:GM35"/>
    <mergeCell ref="GN35:GP35"/>
    <mergeCell ref="GQ35:GS35"/>
    <mergeCell ref="GT36:GV36"/>
    <mergeCell ref="GW36:GY36"/>
    <mergeCell ref="GB36:GD36"/>
    <mergeCell ref="GE36:GG36"/>
    <mergeCell ref="GH36:GJ36"/>
    <mergeCell ref="GK36:GM36"/>
    <mergeCell ref="GN36:GP36"/>
    <mergeCell ref="GQ36:GS36"/>
    <mergeCell ref="GW37:GY37"/>
    <mergeCell ref="GB37:GD37"/>
    <mergeCell ref="GE37:GG37"/>
    <mergeCell ref="GH37:GJ37"/>
    <mergeCell ref="GK37:GM37"/>
    <mergeCell ref="GN37:GP37"/>
    <mergeCell ref="GQ37:GS37"/>
    <mergeCell ref="GT37:GV37"/>
    <mergeCell ref="EO37:EQ37"/>
    <mergeCell ref="ER37:ET37"/>
    <mergeCell ref="EU37:EW37"/>
    <mergeCell ref="EX37:EZ37"/>
    <mergeCell ref="EC37:EE37"/>
    <mergeCell ref="EF37:EH37"/>
    <mergeCell ref="EI37:EK37"/>
    <mergeCell ref="EL37:EN37"/>
    <mergeCell ref="FP37:FR37"/>
    <mergeCell ref="AE45:AG45"/>
    <mergeCell ref="AB42:AD42"/>
    <mergeCell ref="AE46:AG46"/>
    <mergeCell ref="AE44:AG44"/>
    <mergeCell ref="AE42:AG42"/>
    <mergeCell ref="AK40:AM40"/>
    <mergeCell ref="AK41:AM41"/>
    <mergeCell ref="AH41:AJ41"/>
    <mergeCell ref="AK45:AM45"/>
    <mergeCell ref="AH45:AJ45"/>
    <mergeCell ref="AT40:AV40"/>
    <mergeCell ref="AH38:AJ38"/>
    <mergeCell ref="AH39:AJ39"/>
    <mergeCell ref="AK38:AM38"/>
    <mergeCell ref="AN38:AP38"/>
    <mergeCell ref="AQ38:AS38"/>
    <mergeCell ref="AH40:AJ40"/>
    <mergeCell ref="AN39:AP39"/>
    <mergeCell ref="AQ39:AS39"/>
    <mergeCell ref="BO39:BQ39"/>
    <mergeCell ref="BO40:BQ40"/>
    <mergeCell ref="BO45:BQ45"/>
    <mergeCell ref="CD40:CF40"/>
    <mergeCell ref="CD41:CF41"/>
    <mergeCell ref="CD42:CF42"/>
    <mergeCell ref="CD43:CF43"/>
    <mergeCell ref="CD44:CF44"/>
    <mergeCell ref="CD45:CF45"/>
    <mergeCell ref="BU41:BW41"/>
    <mergeCell ref="BU45:BW45"/>
    <mergeCell ref="BU46:BW46"/>
    <mergeCell ref="BO41:BQ41"/>
    <mergeCell ref="BO42:BQ42"/>
    <mergeCell ref="BO43:BQ43"/>
    <mergeCell ref="BO44:BQ44"/>
    <mergeCell ref="BR43:BT43"/>
    <mergeCell ref="BX41:BZ41"/>
    <mergeCell ref="BX42:BZ42"/>
    <mergeCell ref="BX43:BZ43"/>
    <mergeCell ref="BX44:BZ44"/>
    <mergeCell ref="BU42:BW42"/>
    <mergeCell ref="BU43:BW43"/>
    <mergeCell ref="BU44:BW44"/>
    <mergeCell ref="DW42:DY42"/>
    <mergeCell ref="BX45:BZ45"/>
    <mergeCell ref="BR39:BT39"/>
    <mergeCell ref="BR40:BT40"/>
    <mergeCell ref="BR44:BT44"/>
    <mergeCell ref="BR41:BT41"/>
    <mergeCell ref="BR42:BT42"/>
    <mergeCell ref="BR45:BT45"/>
    <mergeCell ref="BX39:BZ39"/>
    <mergeCell ref="BX40:BZ40"/>
    <mergeCell ref="G43:I43"/>
    <mergeCell ref="DB42:DD42"/>
    <mergeCell ref="DZ40:EB40"/>
    <mergeCell ref="DZ41:EB41"/>
    <mergeCell ref="DZ39:EB39"/>
    <mergeCell ref="DZ42:EB42"/>
    <mergeCell ref="DZ43:EB43"/>
    <mergeCell ref="DW39:DY39"/>
    <mergeCell ref="DW40:DY40"/>
    <mergeCell ref="DW41:DY41"/>
    <mergeCell ref="DE46:DG46"/>
    <mergeCell ref="DB46:DD46"/>
    <mergeCell ref="DB39:DD39"/>
    <mergeCell ref="D40:F40"/>
    <mergeCell ref="D41:F41"/>
    <mergeCell ref="D42:F42"/>
    <mergeCell ref="D43:F43"/>
    <mergeCell ref="G40:I40"/>
    <mergeCell ref="G41:I41"/>
    <mergeCell ref="G42:I42"/>
    <mergeCell ref="DN39:DP39"/>
    <mergeCell ref="DN40:DP40"/>
    <mergeCell ref="DN41:DP41"/>
    <mergeCell ref="DN42:DP42"/>
    <mergeCell ref="DN43:DP43"/>
    <mergeCell ref="DN44:DP44"/>
  </mergeCells>
  <phoneticPr fontId="0" type="noConversion"/>
  <conditionalFormatting sqref="A5:A28 A67:A68 D5:D28 G5:G28 J5:J28 M5:M28 P5:P28 S5:S28 V5:V28 Y5:Y28 AB5:AB28 AE5:AE28 AH5:AH28 AK5:AK28 AN5:AN28 AQ5:AQ28 AT5:AT28 AW5:AW28 AZ5:AZ28 BC5:BC28 AH49 AB32:AB37 AE39 DK30:DK37 DN30:DN37 DQ30:DQ37 DT30:DT37 DW30:DW37 DZ30:DZ37 DH30:DH37 EF30:EF37 EI30:EI37 EO30:EO37 ER30:ER37 EO5:EO28 EC30:EC37 EX30:EX37 FG30:FG37 FJ30:FJ37 FM30:FM37 FP30:FP37 FS30:FS37 FA30:FA37 EL5:EL28 GZ30:GZ37 HC30:HC37 HF30:HF37 HI30:HI37 HL30:HL37 HO30:HO37 HR30:HR37 HU30:HU37 HX30:HX37 IA30:IA37 ID30:ID37 IG30:IG37 IJ30:IJ37 IM30:IM37 IP30:IP37 DW67:DW68 AW67:AW68 IJ58:IJ65 IM58:IM65 Y67:Y68 AB67:AB68 AE67:AE68 AH67:AH68 AK67:AK68 D67:D68 G67:G68 J67:J68 M67:M68 P67:P68 S67:S68 V67:V68 AN67:AN68 AQ67:AQ68 AT67:AT68 AZ67:AZ68 BC67:BC68 BF67:BF68 BI67:BI68 BL67:BL68 BO67:BO68 BR67:BR68 BU67:BU68 BX67:BX68 CA67:CA68 CD67:CD68 CG67:CG68 CJ67:CJ68 CM67:CM68 CP67:CP68 CS67:CS68 CV67:CV68 CY67:CY68 DB67:DB68 DE67:DE68 DH67:DH68 DK67:DK68 DN67:DN68 DQ67:DQ68 DT67:DT68 IG57:IG65 EF5:EF28 BF5:BF28 BI5:BI28 BL5:BL28 BO5:BO28 BR5:BR28 BU5:BU28 BX5:BX28 CA5:CA28 CD5:CD28 CG5:CG28 CJ5:CJ28 CM5:CM28 CP5:CP28 CS5:CS28 CV5:CV28 CY5:CY28 DB5:DB28 DE5:DE28 DH5:DH28 DK5:DK28 DN5:DN28 DQ5:DQ28 DT5:DT28 DW5:DW28 DZ5:DZ28 EC5:EC28 GE30:GE37 FD30:FD37 GH30:GH37 GK30:GK37 GN30:GN37 GQ30:GQ37 GT30:GT37 GB30:GB37 GW30:GW37 EU5:EU28 EU30:EU37 HO57:HO65 HR57:HR65 HU57:HU65 HX57:HX65 IA57:IA65 ID57:ID65 EL30 EL32:EL37 EI5:EI28 ER5:ER28 IP57:IP65 FA41:FC41 AE31:AE37 Y39:Y44 IM39:IM46 EL41:EL46 EO39:EO46 Y30 FA42:FA46 J48:J49 ER41:ER46 EX46 EF45:EF46 EU41:EU46 FM39:FM46 FD39:FD46 A39:A46 D39 G39 J39 M39 P39 FG39:FG46 FP39:FP46 FS39:FS46 FV30:FV37 FY39:FY46 Y46 GE39:GE46 GH39:GH46 AH32:AH37 AB54:AB55 BL61:BL65 AZ56:AZ65 GK39:GK46 BF33:BF37 IP39:IP46 CG48:CG65 BR63:BR65 BX48 GN39:GN46 GQ39:GQ46 GT39:GT46 GW39:GW46 GZ39:GZ46 HC39:HC46 HF39:HF46 HI39:HI46 HL39:HL46 HO39:HO46 HR39:HR46 HU39:HU46 HX39:HX46 IA39:IA46 ID39:ID46 IG39:IG46 IJ39:IJ46 CM48:CM65 EI41:EI46 FJ39:FJ46 FY30:FY37 FV39:FV46 ER39 EU39 FA39:FA40 GB39:GB46 V30:V37 AB62:AB65 AB39:AB46 A30:A37 D30:D37 G30:G37 J30:J37 M30:M37 P30:P37 S33:S37 P51:P65 AE48 S30:S31 AB48:AB49 AH55:AH65 EL31:EN31 ER40:EW40 A50:A65 AH30 Y62:Y65 Y32:Y37 AB30 AK31:AK37 BL54:BL56 CS48:CS49 V56:V65 AE54:AE65 V48:V49 Y48 AT60:AT65 CP48:CP65 BR32:BR37 BF54:BF65 DE30 BI30 AN63:AN65 AW48:AW49 AQ62:AQ65 AK62:AK65 BC48 BL32:BL37 BU56:BU65 BC51:BC56 BC58:BC65 BI40 BI54:BI56 BO32:BO37 BI61:BI65 BI32:BI37 CG31:CG37 BU32:BU37 BX32:BX37 CG42:CG46 BO63:BO65 CA32:CA37 CJ30:CJ37 CD31:CD37 CG39:CG40 CV48:CV65 EC39:EC46 DN45:DN46 DQ46 BX54:BX65 CA48:CA65 CD48:CD65 CJ48:CJ65 CY48 DZ46 CS51:CS65 M53:M65 S51:S65 D58:D65 G59:G65 D44:D46 G45:G46 M43:M46 D51:D52 J51:J65 P43:P46 J45:J46 G51:G54 G48:G49 AE42:AE46 AW59:AW65 DB49:DB65 DE48 CY50:CY65 DH49:DH65 IM48:IM55 IJ48:IJ55 ID48:ID55 IA48:IA55 HX48:HX55 HU48:HU55 HR48:HR55 HO48:HO55 IG48:IG55 IP48:IP55 HL48:HL65 DK49:DK65 DN48:DN65 DT48:DT65 DQ48:DQ65 DW48:DW65 DZ49:DZ65 EC48:EC65 EF48:EF65 EI48:EI65 EL48:EL65 EO48:EO65 ER48:ER65 EU48:EU65 EX48:EX65 FA48:FA65 FD48:FD65 FG48:FG65 FJ48:FJ65 FM48:FM65 FP48:FP65 FS48:FS65 FV48:FV65 FY48:FY65 GB48:GB65 GE48:GE65 GH48:GH65 GK48:GK65 GN48:GN65 GQ48:GQ65 GT48:GT65 GW48:GW65 GZ48:GZ65 HC48:HC65 HF48:HF65 HI48:HI65 DE51:DE65">
    <cfRule type="expression" dxfId="332" priority="5133" stopIfTrue="1">
      <formula>A$4&lt;TODAY()</formula>
    </cfRule>
  </conditionalFormatting>
  <conditionalFormatting sqref="B5:B28 E5:E28 H5:H28 K5:K28 N5:N28 Q5:Q28 T5:T28 W5:W28 Z5:Z28 AF5:AF28 AI5:AI28 AL5:AL28 AO5:AO28 AR5:AR28 AU5:AU28 AX5:AX28 BA5:BA28 BD5:BD28 IK58:IK65 IH57:IH65 IN58:IN65 BG5:BG28 BJ5:BJ28 BM5:BM28 BP5:BP28 BS5:BS28 BV5:BV28 BY5:BY28 CB5:CB28 CE5:CE28 CH5:CH28 CK5:CK28 CN5:CN28 CQ5:CQ28 CT5:CT28 CW5:CW28 CZ5:CZ28 DC5:DC28 DF5:DF28 DI5:DI28 DL5:DL28 DO5:DO28 DR5:DR28 DU5:DU28 DX5:DX28 EA5:EA28 ED5:ED28 HP57:HP65 HS57:HS65 HV57:HV65 HY57:HY65 IB57:IB65 IE57:IE65 EV5:EV28 ES5:ES28 IQ57:IQ65 B39:B46 E39 H39 Z39:Z40 Q39 Q34 T30 IQ30:IQ37 IN30:IN37 HA30:HA37 HD30:HD37 HG30:HG37 HJ30:HJ37 HM30:HM37 HP30:HP37 HS30:HS37 HV30:HV37 HY30:HY37 IB30:IB37 IE30:IE37 IH30:IH37 IK30:IK37 Z62:Z65 K34 AL34 BV34 Z34 AI49 W30 AL31 BS34 BM54:BM56 B34 W34 E34 H34 AI58:AI65 AF58:AF65 FB5:FC28 EG5:EG28 EJ5:EJ28 EM5:EM28 EP5:EP28 EY5:EZ28 B50:B65 Z42:Z44 Z46 AI32:AI34 W56:W65 Z48 AF54:AF56 AC32:AC34 AF31:AF34 K48:K49 AF48 Z30 AI30 BG48 W48 AC5:AC28 AC54:AC65 AC48:AC49 AX60:AX65 AR62:AR65 AU60:AU65 AL62:AL65 AX49 AO63:AO65 CE36:CE37 BP34 BA58:BA65 BA56 CH54:CH65 CK36 CK34 BM34 BJ34 BD58 BJ61:BJ65 BD51:BD56 CH34 BD60:BD65 BD48 BY49 CE34 BG58:BG65 CB37 CB34 BY34 BM61:BM65 BG54:BG56 BM49 CB60:CB65 BY61:BY65 BJ54:BJ56 BV56:BV57 BM52 BS63:BS65 CH48:CH51 BV61:BV65 BP63:BP65 BV54 CB48:CB49 CN48:CN65 CE48:CE53 CZ48 BY54:BY59 CB51:CB58 CE56:CE65 CK48:CK65 CZ56:CZ65 CT48:CT49 CT51:CT65 CQ48:CQ65 N53:N54 Q58:Q65 T52:T65 E58:E65 H59:H65 N58:N65 E44:E46 H45:H46 E51:E52 K51:K65 Q52:Q56 K39 K45:K46 H52:H54 H48:H49 DC49:DC65 DF48 CW48:CW65 CZ50:CZ53 DI49:DI65 IK48:IK55 IN48:IN55 IE48:IE55 IB48:IB55 HY48:HY55 HV48:HV55 HS48:HS55 HP48:HP55 IH48:IH55 IQ48:IQ55 HM48:HM65 DR48:DR65 DX48:DX65 DU48:DU65 DL49:DL65 EA49:EA65 EP48:EP65 ED48:ED65 EG48:EG65 EJ48:EJ65 EM48:EM65 ES48:ES65 EV48:EV65 EY48:EY65 FB48:FB65 FE48:FE65 FH48:FH65 FK48:FK65 FN48:FN65 FQ48:FQ65 FT48:FT65 FW48:FW65 FZ48:FZ65 GC48:GC65 GF48:GF65 GI48:GI65 GL48:GL65 GO48:GO65 GR48:GR65 GU48:GU65 GX48:GX65 HA48:HA65 HD48:HD65 HG48:HG65 HJ48:HJ65 DF51:DF65 DO48:DO65">
    <cfRule type="expression" dxfId="331" priority="5134" stopIfTrue="1">
      <formula>A$4&lt;TODAY()</formula>
    </cfRule>
  </conditionalFormatting>
  <conditionalFormatting sqref="C5:C28 F5:F28 I5:I28 L5:L28 O5:O28 X5:X28 AA5:AA28 AD5:AD28 AG5:AG28 AJ5:AJ28 AM5:AM28 AP5:AP28 AS5:AS28 AV5:AV28 AY5:AY28 BE5:BE28 IL58:IL65 II57:II65 IO58:IO65 BB5:BB28 EH5:EH28 BH5:BH28 BK5:BK28 BN5:BN28 BQ5:BQ28 BT5:BT28 BW5:BW28 BZ5:BZ28 CC5:CC28 CF5:CF28 CI5:CI28 CL5:CL28 CO5:CO28 CR5:CR28 CU5:CU28 CX5:CX28 DA5:DA28 DD5:DD28 DG5:DG28 DJ5:DJ28 DM5:DM28 DP5:DP28 DS5:DS28 DV5:DV28 DY5:DY28 EB5:EB28 EE5:EE28 GJ57:GJ65 R24:R28 GM57:GM65 GP57:GP65 GS57:GS65 GV57:GV65 GY57:GY65 HB57:HB65 HE57:HE65 HH57:HH65 HK57:HK65 HN57:HN65 HQ57:HQ65 HT57:HT65 HW57:HW65 HZ57:HZ65 IC57:IC65 IF57:IF65 EQ5:EQ28 EK5:EK28 EN5:EN28 EW5:EW28 ET5:ET28 GA57:GA65 GD57:GD65 GG57:GG65 FX57:FX65 R5:R22 IR57:IR65 C39:C46 F39 I39 L39 AA39:AA40 R39 IR30:IR37 IO30:IO37 HB30:HB37 HE30:HE37 HH30:HH37 HK30:HK37 HN30:HN37 HQ30:HQ37 HT30:HT37 HW30:HW37 HZ30:HZ37 IC30:IC37 IF30:IF37 II30:II37 IL30:IL37 X30 AG48 AJ34 AA34 L34 AD48:AD65 AM34 U5:U28 R34 AG31:AG34 L48:L65 AA62:AA65 U30 AM31 BQ63:BQ65 C34 X34 F34 I34 AJ58:AJ65 AG58:AG65 C50:C65 X56:X65 R48:R56 X48:X49 AA48 AA46 U48:U49 AJ48:AJ49 AD32:AD34 F50:F52 O48:O65 AA42:AA44 AA30 AJ30 CC58:CC65 BT34 AP63:AP65 AY48:AY49 AV60:AV65 AS62:AS65 AM62:AM65 CC37 BB58:BB65 CX48:CX65 CL48:CL65 CF48:CF51 BN52 BK34 BQ34 BN34 BE48 BE50:BE56 BE58:BE65 BK49 CL34 CI34 BK59:BK65 BH58:BH65 BK55:BK57 BH48:BH56 CF34 CC34 BZ34 BW34 CL36 CF36:CF37 BN55:BN57 BN49 BN59:BN65 CR48:CR65 CC48:CC49 BW55:BW65 BT63:BT65 CU48:CU65 CI48:CI49 CO48:CO65 DA48:DA51 BZ51:BZ65 CC51:CC56 CF53:CF65 CI51:CI65 DA53:DA65 BB51:BB56 R58:R65 F58:F65 F44:F46 I45:I46 L45:L46 I48:I65 U51:U65 AJ55:AJ56 AG54:AG56 AY59:AY65 DD48:DD65 DG48:DG65 DJ48:DJ65 IL48:IL55 IO48:IO55 FX48:FX55 GG48:GG55 GD48:GD55 GA48:GA55 IF48:IF55 IC48:IC55 HZ48:HZ55 HW48:HW55 HT48:HT55 HQ48:HQ55 HN48:HN55 HK48:HK55 HH48:HH55 HE48:HE55 HB48:HB55 GY48:GY55 GV48:GV55 GS48:GS55 GP48:GP55 GM48:GM55 GJ48:GJ55 II48:II55 IR48:IR55 FU48:FU65 DM48:DM65 DS48:DS65 EB49:EB65 DY48:DY65 DV48:DV65 EQ48:EQ65 EE48:EE65 EH48:EH65 EK48:EK65 EN48:EN65 ET48:ET65 EW48:EW65 EZ48:EZ65 FC48:FC65 FF48:FF65 FI48:FI65 FL48:FL65 FO48:FO65 FR48:FR65 DP48:DP65">
    <cfRule type="expression" dxfId="330" priority="5135" stopIfTrue="1">
      <formula>A$4&lt;TODAY()</formula>
    </cfRule>
  </conditionalFormatting>
  <conditionalFormatting sqref="BR48:BR62 AB31 AE30 AK30 AH31 BL57:BL60 AB50:AB53 BX30:BX31 BX50:BX53 BL30:BL31 CA30:CA31 BI31 BF30:BF31 BL50:BL53 BO30:BO31 BI50 CG30 BR30:BR31 BI57:BI60 CD39 BU30:BU31 BO48 BO50:BO62 BI53">
    <cfRule type="expression" dxfId="329" priority="5136" stopIfTrue="1">
      <formula>Y$4&lt;TODAY()</formula>
    </cfRule>
  </conditionalFormatting>
  <conditionalFormatting sqref="AC50 BV51:BV53 BM50:BM51 BV58:BV60 BJ57:BJ60 BY50:BY53 BJ53 CH52:CH53 BM57:BM60 BV55 BM53 CE54:CE55 CZ54:CZ55 BP48 BS48:BS62 BP50:BP62 AC52:AC53">
    <cfRule type="expression" dxfId="328" priority="5137" stopIfTrue="1">
      <formula>Y$4&lt;TODAY()</formula>
    </cfRule>
  </conditionalFormatting>
  <conditionalFormatting sqref="BL46 BI48 AH46 AH39 BO46 BL39 AH43:AH44 BF46 AH48 BF39 BL41:BL44 CD30 AK46 AK39 BI46 BL48 AK43:AK44 AN48 AT48:AT49 BU48 BI41:BI44 BI39 BF48">
    <cfRule type="expression" dxfId="327" priority="5139" stopIfTrue="1">
      <formula>AB$4&lt;TODAY()</formula>
    </cfRule>
  </conditionalFormatting>
  <conditionalFormatting sqref="BX49 BI49 BC57 BL49 BU49:BU55">
    <cfRule type="expression" dxfId="326" priority="5140" stopIfTrue="1">
      <formula>AT$4&lt;TODAY()</formula>
    </cfRule>
  </conditionalFormatting>
  <conditionalFormatting sqref="BP46 AI46 BY60 AL42:AL44 AI43:AI44 BD59 AL46 BM48 AI48 AU48:AU49 AX59 AO48 BJ41:BJ44 BM41:BM44 BG46 CB59 BY48 BV48 BJ48 BM46 BJ46 CB50">
    <cfRule type="expression" dxfId="325" priority="5141" stopIfTrue="1">
      <formula>AB$4&lt;TODAY()</formula>
    </cfRule>
  </conditionalFormatting>
  <conditionalFormatting sqref="AJ46 AM46 AJ43:AJ44 CC57 BN46 BW48:BW54 BZ48:BZ50 AM42:AM44 BN53:BN54 CC50 AV48:AV49 AP48 BN41:BN44 BH46 BN50:BN51 BN48 CI50 BK48 BQ46 BE49 BE57 BK41:BK44 BK46 BK50:BK54 BQ48:BQ62 BT48:BT62 CF52 DA52">
    <cfRule type="expression" dxfId="324" priority="5142" stopIfTrue="1">
      <formula>AB$4&lt;TODAY()</formula>
    </cfRule>
  </conditionalFormatting>
  <conditionalFormatting sqref="BD57">
    <cfRule type="expression" dxfId="323" priority="5143" stopIfTrue="1">
      <formula>AT$4&lt;TODAY()</formula>
    </cfRule>
  </conditionalFormatting>
  <conditionalFormatting sqref="BK58 BN58">
    <cfRule type="expression" dxfId="322" priority="5144" stopIfTrue="1">
      <formula>AZ$4&lt;TODAY()</formula>
    </cfRule>
  </conditionalFormatting>
  <conditionalFormatting sqref="IS30:IS37">
    <cfRule type="expression" dxfId="321" priority="5132" stopIfTrue="1">
      <formula>IS$4&lt;TODAY()</formula>
    </cfRule>
  </conditionalFormatting>
  <conditionalFormatting sqref="EX41:EX45 EX39 EX40:EZ40">
    <cfRule type="expression" dxfId="320" priority="635" stopIfTrue="1">
      <formula>EX$4&lt;TODAY()</formula>
    </cfRule>
  </conditionalFormatting>
  <conditionalFormatting sqref="BG53">
    <cfRule type="expression" dxfId="319" priority="621" stopIfTrue="1">
      <formula>BF$4&lt;TODAY()</formula>
    </cfRule>
  </conditionalFormatting>
  <conditionalFormatting sqref="BF53">
    <cfRule type="expression" dxfId="318" priority="623" stopIfTrue="1">
      <formula>AW$4&lt;TODAY()</formula>
    </cfRule>
  </conditionalFormatting>
  <conditionalFormatting sqref="BJ50">
    <cfRule type="expression" dxfId="317" priority="609" stopIfTrue="1">
      <formula>BF$4&lt;TODAY()</formula>
    </cfRule>
  </conditionalFormatting>
  <conditionalFormatting sqref="BF49">
    <cfRule type="expression" dxfId="316" priority="606" stopIfTrue="1">
      <formula>AZ$4&lt;TODAY()</formula>
    </cfRule>
  </conditionalFormatting>
  <conditionalFormatting sqref="BC50">
    <cfRule type="expression" dxfId="315" priority="603" stopIfTrue="1">
      <formula>AT$4&lt;TODAY()</formula>
    </cfRule>
  </conditionalFormatting>
  <conditionalFormatting sqref="BD50">
    <cfRule type="expression" dxfId="314" priority="601" stopIfTrue="1">
      <formula>BC$4&lt;TODAY()</formula>
    </cfRule>
  </conditionalFormatting>
  <conditionalFormatting sqref="BC49">
    <cfRule type="expression" dxfId="313" priority="602" stopIfTrue="1">
      <formula>AW$4&lt;TODAY()</formula>
    </cfRule>
  </conditionalFormatting>
  <conditionalFormatting sqref="BD49">
    <cfRule type="expression" dxfId="312" priority="604" stopIfTrue="1">
      <formula>AW$4&lt;TODAY()</formula>
    </cfRule>
  </conditionalFormatting>
  <conditionalFormatting sqref="BG49">
    <cfRule type="expression" dxfId="311" priority="600" stopIfTrue="1">
      <formula>AW$4&lt;TODAY()</formula>
    </cfRule>
  </conditionalFormatting>
  <conditionalFormatting sqref="BJ49">
    <cfRule type="expression" dxfId="310" priority="598" stopIfTrue="1">
      <formula>BF$4&lt;TODAY()</formula>
    </cfRule>
  </conditionalFormatting>
  <conditionalFormatting sqref="BF50">
    <cfRule type="expression" dxfId="309" priority="595" stopIfTrue="1">
      <formula>AZ$4&lt;TODAY()</formula>
    </cfRule>
  </conditionalFormatting>
  <conditionalFormatting sqref="BG50">
    <cfRule type="expression" dxfId="308" priority="597" stopIfTrue="1">
      <formula>AZ$4&lt;TODAY()</formula>
    </cfRule>
  </conditionalFormatting>
  <conditionalFormatting sqref="BO49">
    <cfRule type="expression" dxfId="307" priority="592" stopIfTrue="1">
      <formula>BL$4&lt;TODAY()</formula>
    </cfRule>
  </conditionalFormatting>
  <conditionalFormatting sqref="BP49">
    <cfRule type="expression" dxfId="306" priority="593" stopIfTrue="1">
      <formula>BL$4&lt;TODAY()</formula>
    </cfRule>
  </conditionalFormatting>
  <conditionalFormatting sqref="BV49:BV50">
    <cfRule type="expression" dxfId="305" priority="591" stopIfTrue="1">
      <formula>BR$4&lt;TODAY()</formula>
    </cfRule>
  </conditionalFormatting>
  <conditionalFormatting sqref="CS50">
    <cfRule type="expression" dxfId="304" priority="589" stopIfTrue="1">
      <formula>CS$4&lt;TODAY()</formula>
    </cfRule>
  </conditionalFormatting>
  <conditionalFormatting sqref="CT50">
    <cfRule type="expression" dxfId="303" priority="590" stopIfTrue="1">
      <formula>CS$4&lt;TODAY()</formula>
    </cfRule>
  </conditionalFormatting>
  <conditionalFormatting sqref="M51:M52">
    <cfRule type="expression" dxfId="302" priority="587" stopIfTrue="1">
      <formula>M$4&lt;TODAY()</formula>
    </cfRule>
  </conditionalFormatting>
  <conditionalFormatting sqref="N52">
    <cfRule type="expression" dxfId="301" priority="588" stopIfTrue="1">
      <formula>M$4&lt;TODAY()</formula>
    </cfRule>
  </conditionalFormatting>
  <conditionalFormatting sqref="Q57">
    <cfRule type="expression" dxfId="300" priority="585" stopIfTrue="1">
      <formula>P$4&lt;TODAY()</formula>
    </cfRule>
  </conditionalFormatting>
  <conditionalFormatting sqref="R57">
    <cfRule type="expression" dxfId="299" priority="586" stopIfTrue="1">
      <formula>P$4&lt;TODAY()</formula>
    </cfRule>
  </conditionalFormatting>
  <conditionalFormatting sqref="D57">
    <cfRule type="expression" dxfId="298" priority="580" stopIfTrue="1">
      <formula>D$4&lt;TODAY()</formula>
    </cfRule>
  </conditionalFormatting>
  <conditionalFormatting sqref="E57">
    <cfRule type="expression" dxfId="297" priority="581" stopIfTrue="1">
      <formula>D$4&lt;TODAY()</formula>
    </cfRule>
  </conditionalFormatting>
  <conditionalFormatting sqref="F55 F57">
    <cfRule type="expression" dxfId="296" priority="582" stopIfTrue="1">
      <formula>D$4&lt;TODAY()</formula>
    </cfRule>
  </conditionalFormatting>
  <conditionalFormatting sqref="D55">
    <cfRule type="expression" dxfId="295" priority="578" stopIfTrue="1">
      <formula>D$4&lt;TODAY()</formula>
    </cfRule>
  </conditionalFormatting>
  <conditionalFormatting sqref="E55">
    <cfRule type="expression" dxfId="294" priority="579" stopIfTrue="1">
      <formula>D$4&lt;TODAY()</formula>
    </cfRule>
  </conditionalFormatting>
  <conditionalFormatting sqref="D56">
    <cfRule type="expression" dxfId="293" priority="576" stopIfTrue="1">
      <formula>D$4&lt;TODAY()</formula>
    </cfRule>
  </conditionalFormatting>
  <conditionalFormatting sqref="E56">
    <cfRule type="expression" dxfId="292" priority="574" stopIfTrue="1">
      <formula>D$4&lt;TODAY()</formula>
    </cfRule>
  </conditionalFormatting>
  <conditionalFormatting sqref="F56">
    <cfRule type="expression" dxfId="291" priority="575" stopIfTrue="1">
      <formula>D$4&lt;TODAY()</formula>
    </cfRule>
  </conditionalFormatting>
  <conditionalFormatting sqref="G55 G57">
    <cfRule type="expression" dxfId="290" priority="572" stopIfTrue="1">
      <formula>G$4&lt;TODAY()</formula>
    </cfRule>
  </conditionalFormatting>
  <conditionalFormatting sqref="H55 H57">
    <cfRule type="expression" dxfId="289" priority="573" stopIfTrue="1">
      <formula>G$4&lt;TODAY()</formula>
    </cfRule>
  </conditionalFormatting>
  <conditionalFormatting sqref="G58">
    <cfRule type="expression" dxfId="288" priority="570" stopIfTrue="1">
      <formula>G$4&lt;TODAY()</formula>
    </cfRule>
  </conditionalFormatting>
  <conditionalFormatting sqref="H58">
    <cfRule type="expression" dxfId="287" priority="571" stopIfTrue="1">
      <formula>G$4&lt;TODAY()</formula>
    </cfRule>
  </conditionalFormatting>
  <conditionalFormatting sqref="G56">
    <cfRule type="expression" dxfId="286" priority="568" stopIfTrue="1">
      <formula>G$4&lt;TODAY()</formula>
    </cfRule>
  </conditionalFormatting>
  <conditionalFormatting sqref="H56">
    <cfRule type="expression" dxfId="285" priority="569" stopIfTrue="1">
      <formula>G$4&lt;TODAY()</formula>
    </cfRule>
  </conditionalFormatting>
  <conditionalFormatting sqref="N55">
    <cfRule type="expression" dxfId="284" priority="567" stopIfTrue="1">
      <formula>M$4&lt;TODAY()</formula>
    </cfRule>
  </conditionalFormatting>
  <conditionalFormatting sqref="N55:N56">
    <cfRule type="expression" dxfId="283" priority="566" stopIfTrue="1">
      <formula>M$4&lt;TODAY()</formula>
    </cfRule>
  </conditionalFormatting>
  <conditionalFormatting sqref="N57">
    <cfRule type="expression" dxfId="282" priority="565" stopIfTrue="1">
      <formula>M$4&lt;TODAY()</formula>
    </cfRule>
  </conditionalFormatting>
  <conditionalFormatting sqref="D43">
    <cfRule type="expression" dxfId="281" priority="564" stopIfTrue="1">
      <formula>D$4&lt;TODAY()</formula>
    </cfRule>
  </conditionalFormatting>
  <conditionalFormatting sqref="D40:D41">
    <cfRule type="expression" dxfId="280" priority="563" stopIfTrue="1">
      <formula>D$4&lt;TODAY()</formula>
    </cfRule>
  </conditionalFormatting>
  <conditionalFormatting sqref="D42">
    <cfRule type="expression" dxfId="279" priority="562" stopIfTrue="1">
      <formula>D$4&lt;TODAY()</formula>
    </cfRule>
  </conditionalFormatting>
  <conditionalFormatting sqref="D50">
    <cfRule type="expression" dxfId="278" priority="554" stopIfTrue="1">
      <formula>D$4&lt;TODAY()</formula>
    </cfRule>
  </conditionalFormatting>
  <conditionalFormatting sqref="E50">
    <cfRule type="expression" dxfId="277" priority="553" stopIfTrue="1">
      <formula>D$4&lt;TODAY()</formula>
    </cfRule>
  </conditionalFormatting>
  <conditionalFormatting sqref="G49">
    <cfRule type="expression" dxfId="276" priority="551" stopIfTrue="1">
      <formula>G$4&lt;TODAY()</formula>
    </cfRule>
  </conditionalFormatting>
  <conditionalFormatting sqref="H49">
    <cfRule type="expression" dxfId="275" priority="552" stopIfTrue="1">
      <formula>G$4&lt;TODAY()</formula>
    </cfRule>
  </conditionalFormatting>
  <conditionalFormatting sqref="G50">
    <cfRule type="expression" dxfId="274" priority="549" stopIfTrue="1">
      <formula>G$4&lt;TODAY()</formula>
    </cfRule>
  </conditionalFormatting>
  <conditionalFormatting sqref="H50">
    <cfRule type="expression" dxfId="273" priority="550" stopIfTrue="1">
      <formula>G$4&lt;TODAY()</formula>
    </cfRule>
  </conditionalFormatting>
  <conditionalFormatting sqref="H51">
    <cfRule type="expression" dxfId="272" priority="548" stopIfTrue="1">
      <formula>G$4&lt;TODAY()</formula>
    </cfRule>
  </conditionalFormatting>
  <conditionalFormatting sqref="N51">
    <cfRule type="expression" dxfId="271" priority="545" stopIfTrue="1">
      <formula>M$4&lt;TODAY()</formula>
    </cfRule>
  </conditionalFormatting>
  <conditionalFormatting sqref="F53:F54">
    <cfRule type="expression" dxfId="270" priority="544" stopIfTrue="1">
      <formula>D$4&lt;TODAY()</formula>
    </cfRule>
  </conditionalFormatting>
  <conditionalFormatting sqref="D53">
    <cfRule type="expression" dxfId="269" priority="542" stopIfTrue="1">
      <formula>D$4&lt;TODAY()</formula>
    </cfRule>
  </conditionalFormatting>
  <conditionalFormatting sqref="E53">
    <cfRule type="expression" dxfId="268" priority="543" stopIfTrue="1">
      <formula>D$4&lt;TODAY()</formula>
    </cfRule>
  </conditionalFormatting>
  <conditionalFormatting sqref="D54">
    <cfRule type="expression" dxfId="267" priority="541" stopIfTrue="1">
      <formula>D$4&lt;TODAY()</formula>
    </cfRule>
  </conditionalFormatting>
  <conditionalFormatting sqref="E54">
    <cfRule type="expression" dxfId="266" priority="540" stopIfTrue="1">
      <formula>D$4&lt;TODAY()</formula>
    </cfRule>
  </conditionalFormatting>
  <conditionalFormatting sqref="G50">
    <cfRule type="expression" dxfId="265" priority="538" stopIfTrue="1">
      <formula>G$4&lt;TODAY()</formula>
    </cfRule>
  </conditionalFormatting>
  <conditionalFormatting sqref="H50">
    <cfRule type="expression" dxfId="264" priority="539" stopIfTrue="1">
      <formula>G$4&lt;TODAY()</formula>
    </cfRule>
  </conditionalFormatting>
  <conditionalFormatting sqref="G51">
    <cfRule type="expression" dxfId="263" priority="536" stopIfTrue="1">
      <formula>G$4&lt;TODAY()</formula>
    </cfRule>
  </conditionalFormatting>
  <conditionalFormatting sqref="H51">
    <cfRule type="expression" dxfId="262" priority="537" stopIfTrue="1">
      <formula>G$4&lt;TODAY()</formula>
    </cfRule>
  </conditionalFormatting>
  <conditionalFormatting sqref="H52">
    <cfRule type="expression" dxfId="261" priority="535" stopIfTrue="1">
      <formula>G$4&lt;TODAY()</formula>
    </cfRule>
  </conditionalFormatting>
  <conditionalFormatting sqref="F48:F49">
    <cfRule type="expression" dxfId="260" priority="534" stopIfTrue="1">
      <formula>D$4&lt;TODAY()</formula>
    </cfRule>
  </conditionalFormatting>
  <conditionalFormatting sqref="D48">
    <cfRule type="expression" dxfId="259" priority="532" stopIfTrue="1">
      <formula>D$4&lt;TODAY()</formula>
    </cfRule>
  </conditionalFormatting>
  <conditionalFormatting sqref="E48">
    <cfRule type="expression" dxfId="258" priority="533" stopIfTrue="1">
      <formula>D$4&lt;TODAY()</formula>
    </cfRule>
  </conditionalFormatting>
  <conditionalFormatting sqref="D49">
    <cfRule type="expression" dxfId="257" priority="531" stopIfTrue="1">
      <formula>D$4&lt;TODAY()</formula>
    </cfRule>
  </conditionalFormatting>
  <conditionalFormatting sqref="E49">
    <cfRule type="expression" dxfId="256" priority="530" stopIfTrue="1">
      <formula>D$4&lt;TODAY()</formula>
    </cfRule>
  </conditionalFormatting>
  <conditionalFormatting sqref="G49:G50">
    <cfRule type="expression" dxfId="255" priority="528" stopIfTrue="1">
      <formula>G$4&lt;TODAY()</formula>
    </cfRule>
  </conditionalFormatting>
  <conditionalFormatting sqref="H50">
    <cfRule type="expression" dxfId="254" priority="529" stopIfTrue="1">
      <formula>G$4&lt;TODAY()</formula>
    </cfRule>
  </conditionalFormatting>
  <conditionalFormatting sqref="G48">
    <cfRule type="expression" dxfId="253" priority="526" stopIfTrue="1">
      <formula>G$4&lt;TODAY()</formula>
    </cfRule>
  </conditionalFormatting>
  <conditionalFormatting sqref="H48">
    <cfRule type="expression" dxfId="252" priority="527" stopIfTrue="1">
      <formula>G$4&lt;TODAY()</formula>
    </cfRule>
  </conditionalFormatting>
  <conditionalFormatting sqref="H49">
    <cfRule type="expression" dxfId="251" priority="525" stopIfTrue="1">
      <formula>G$4&lt;TODAY()</formula>
    </cfRule>
  </conditionalFormatting>
  <conditionalFormatting sqref="G48">
    <cfRule type="expression" dxfId="250" priority="523" stopIfTrue="1">
      <formula>G$4&lt;TODAY()</formula>
    </cfRule>
  </conditionalFormatting>
  <conditionalFormatting sqref="H48">
    <cfRule type="expression" dxfId="249" priority="524" stopIfTrue="1">
      <formula>G$4&lt;TODAY()</formula>
    </cfRule>
  </conditionalFormatting>
  <conditionalFormatting sqref="G49">
    <cfRule type="expression" dxfId="248" priority="521" stopIfTrue="1">
      <formula>G$4&lt;TODAY()</formula>
    </cfRule>
  </conditionalFormatting>
  <conditionalFormatting sqref="H49">
    <cfRule type="expression" dxfId="247" priority="522" stopIfTrue="1">
      <formula>G$4&lt;TODAY()</formula>
    </cfRule>
  </conditionalFormatting>
  <conditionalFormatting sqref="H50">
    <cfRule type="expression" dxfId="246" priority="520" stopIfTrue="1">
      <formula>G$4&lt;TODAY()</formula>
    </cfRule>
  </conditionalFormatting>
  <conditionalFormatting sqref="J50">
    <cfRule type="expression" dxfId="245" priority="516" stopIfTrue="1">
      <formula>J$4&lt;TODAY()</formula>
    </cfRule>
  </conditionalFormatting>
  <conditionalFormatting sqref="K50">
    <cfRule type="expression" dxfId="244" priority="517" stopIfTrue="1">
      <formula>J$4&lt;TODAY()</formula>
    </cfRule>
  </conditionalFormatting>
  <conditionalFormatting sqref="J50">
    <cfRule type="expression" dxfId="243" priority="515" stopIfTrue="1">
      <formula>J$4&lt;TODAY()</formula>
    </cfRule>
  </conditionalFormatting>
  <conditionalFormatting sqref="K50">
    <cfRule type="expression" dxfId="242" priority="514" stopIfTrue="1">
      <formula>J$4&lt;TODAY()</formula>
    </cfRule>
  </conditionalFormatting>
  <conditionalFormatting sqref="J50">
    <cfRule type="expression" dxfId="241" priority="512" stopIfTrue="1">
      <formula>J$4&lt;TODAY()</formula>
    </cfRule>
  </conditionalFormatting>
  <conditionalFormatting sqref="K50">
    <cfRule type="expression" dxfId="240" priority="513" stopIfTrue="1">
      <formula>J$4&lt;TODAY()</formula>
    </cfRule>
  </conditionalFormatting>
  <conditionalFormatting sqref="W39">
    <cfRule type="expression" dxfId="239" priority="499" stopIfTrue="1">
      <formula>V$4&lt;TODAY()</formula>
    </cfRule>
  </conditionalFormatting>
  <conditionalFormatting sqref="Q51">
    <cfRule type="expression" dxfId="238" priority="509" stopIfTrue="1">
      <formula>P$4&lt;TODAY()</formula>
    </cfRule>
  </conditionalFormatting>
  <conditionalFormatting sqref="Q51">
    <cfRule type="expression" dxfId="237" priority="507" stopIfTrue="1">
      <formula>P$4&lt;TODAY()</formula>
    </cfRule>
  </conditionalFormatting>
  <conditionalFormatting sqref="P42">
    <cfRule type="expression" dxfId="236" priority="495" stopIfTrue="1">
      <formula>P$4&lt;TODAY()</formula>
    </cfRule>
  </conditionalFormatting>
  <conditionalFormatting sqref="S39 S43:S46">
    <cfRule type="expression" dxfId="235" priority="501" stopIfTrue="1">
      <formula>S$4&lt;TODAY()</formula>
    </cfRule>
  </conditionalFormatting>
  <conditionalFormatting sqref="T39">
    <cfRule type="expression" dxfId="234" priority="502" stopIfTrue="1">
      <formula>S$4&lt;TODAY()</formula>
    </cfRule>
  </conditionalFormatting>
  <conditionalFormatting sqref="U39">
    <cfRule type="expression" dxfId="233" priority="503" stopIfTrue="1">
      <formula>S$4&lt;TODAY()</formula>
    </cfRule>
  </conditionalFormatting>
  <conditionalFormatting sqref="V39 V43:V46">
    <cfRule type="expression" dxfId="232" priority="498" stopIfTrue="1">
      <formula>V$4&lt;TODAY()</formula>
    </cfRule>
  </conditionalFormatting>
  <conditionalFormatting sqref="X39">
    <cfRule type="expression" dxfId="231" priority="500" stopIfTrue="1">
      <formula>V$4&lt;TODAY()</formula>
    </cfRule>
  </conditionalFormatting>
  <conditionalFormatting sqref="G43">
    <cfRule type="expression" dxfId="230" priority="494" stopIfTrue="1">
      <formula>G$4&lt;TODAY()</formula>
    </cfRule>
  </conditionalFormatting>
  <conditionalFormatting sqref="G42">
    <cfRule type="expression" dxfId="229" priority="493" stopIfTrue="1">
      <formula>G$4&lt;TODAY()</formula>
    </cfRule>
  </conditionalFormatting>
  <conditionalFormatting sqref="G40:G41">
    <cfRule type="expression" dxfId="228" priority="492" stopIfTrue="1">
      <formula>G$4&lt;TODAY()</formula>
    </cfRule>
  </conditionalFormatting>
  <conditionalFormatting sqref="G44">
    <cfRule type="expression" dxfId="227" priority="491" stopIfTrue="1">
      <formula>G$4&lt;TODAY()</formula>
    </cfRule>
  </conditionalFormatting>
  <conditionalFormatting sqref="G50 G52">
    <cfRule type="expression" dxfId="226" priority="486" stopIfTrue="1">
      <formula>G$4&lt;TODAY()</formula>
    </cfRule>
  </conditionalFormatting>
  <conditionalFormatting sqref="H50 H52">
    <cfRule type="expression" dxfId="225" priority="487" stopIfTrue="1">
      <formula>G$4&lt;TODAY()</formula>
    </cfRule>
  </conditionalFormatting>
  <conditionalFormatting sqref="G53">
    <cfRule type="expression" dxfId="224" priority="484" stopIfTrue="1">
      <formula>G$4&lt;TODAY()</formula>
    </cfRule>
  </conditionalFormatting>
  <conditionalFormatting sqref="H53">
    <cfRule type="expression" dxfId="223" priority="485" stopIfTrue="1">
      <formula>G$4&lt;TODAY()</formula>
    </cfRule>
  </conditionalFormatting>
  <conditionalFormatting sqref="G51">
    <cfRule type="expression" dxfId="222" priority="482" stopIfTrue="1">
      <formula>G$4&lt;TODAY()</formula>
    </cfRule>
  </conditionalFormatting>
  <conditionalFormatting sqref="H51">
    <cfRule type="expression" dxfId="221" priority="483" stopIfTrue="1">
      <formula>G$4&lt;TODAY()</formula>
    </cfRule>
  </conditionalFormatting>
  <conditionalFormatting sqref="M48:M49">
    <cfRule type="expression" dxfId="220" priority="480" stopIfTrue="1">
      <formula>M$4&lt;TODAY()</formula>
    </cfRule>
  </conditionalFormatting>
  <conditionalFormatting sqref="N48:N49">
    <cfRule type="expression" dxfId="219" priority="481" stopIfTrue="1">
      <formula>M$4&lt;TODAY()</formula>
    </cfRule>
  </conditionalFormatting>
  <conditionalFormatting sqref="M50">
    <cfRule type="expression" dxfId="218" priority="478" stopIfTrue="1">
      <formula>M$4&lt;TODAY()</formula>
    </cfRule>
  </conditionalFormatting>
  <conditionalFormatting sqref="N50">
    <cfRule type="expression" dxfId="217" priority="479" stopIfTrue="1">
      <formula>M$4&lt;TODAY()</formula>
    </cfRule>
  </conditionalFormatting>
  <conditionalFormatting sqref="M50">
    <cfRule type="expression" dxfId="216" priority="477" stopIfTrue="1">
      <formula>M$4&lt;TODAY()</formula>
    </cfRule>
  </conditionalFormatting>
  <conditionalFormatting sqref="N50">
    <cfRule type="expression" dxfId="215" priority="476" stopIfTrue="1">
      <formula>M$4&lt;TODAY()</formula>
    </cfRule>
  </conditionalFormatting>
  <conditionalFormatting sqref="M50">
    <cfRule type="expression" dxfId="214" priority="474" stopIfTrue="1">
      <formula>M$4&lt;TODAY()</formula>
    </cfRule>
  </conditionalFormatting>
  <conditionalFormatting sqref="N50">
    <cfRule type="expression" dxfId="213" priority="475" stopIfTrue="1">
      <formula>M$4&lt;TODAY()</formula>
    </cfRule>
  </conditionalFormatting>
  <conditionalFormatting sqref="T51">
    <cfRule type="expression" dxfId="212" priority="471" stopIfTrue="1">
      <formula>S$4&lt;TODAY()</formula>
    </cfRule>
  </conditionalFormatting>
  <conditionalFormatting sqref="T51">
    <cfRule type="expression" dxfId="211" priority="469" stopIfTrue="1">
      <formula>S$4&lt;TODAY()</formula>
    </cfRule>
  </conditionalFormatting>
  <conditionalFormatting sqref="M40">
    <cfRule type="expression" dxfId="210" priority="466" stopIfTrue="1">
      <formula>M$4&lt;TODAY()</formula>
    </cfRule>
  </conditionalFormatting>
  <conditionalFormatting sqref="M41">
    <cfRule type="expression" dxfId="209" priority="465" stopIfTrue="1">
      <formula>M$4&lt;TODAY()</formula>
    </cfRule>
  </conditionalFormatting>
  <conditionalFormatting sqref="M42">
    <cfRule type="expression" dxfId="208" priority="464" stopIfTrue="1">
      <formula>M$4&lt;TODAY()</formula>
    </cfRule>
  </conditionalFormatting>
  <conditionalFormatting sqref="J43">
    <cfRule type="expression" dxfId="207" priority="463" stopIfTrue="1">
      <formula>J$4&lt;TODAY()</formula>
    </cfRule>
  </conditionalFormatting>
  <conditionalFormatting sqref="J42">
    <cfRule type="expression" dxfId="206" priority="462" stopIfTrue="1">
      <formula>J$4&lt;TODAY()</formula>
    </cfRule>
  </conditionalFormatting>
  <conditionalFormatting sqref="J40:J41">
    <cfRule type="expression" dxfId="205" priority="461" stopIfTrue="1">
      <formula>J$4&lt;TODAY()</formula>
    </cfRule>
  </conditionalFormatting>
  <conditionalFormatting sqref="J44">
    <cfRule type="expression" dxfId="204" priority="460" stopIfTrue="1">
      <formula>J$4&lt;TODAY()</formula>
    </cfRule>
  </conditionalFormatting>
  <conditionalFormatting sqref="S42">
    <cfRule type="expression" dxfId="203" priority="457" stopIfTrue="1">
      <formula>S$4&lt;TODAY()</formula>
    </cfRule>
  </conditionalFormatting>
  <conditionalFormatting sqref="S40">
    <cfRule type="expression" dxfId="202" priority="459" stopIfTrue="1">
      <formula>S$4&lt;TODAY()</formula>
    </cfRule>
  </conditionalFormatting>
  <conditionalFormatting sqref="S41">
    <cfRule type="expression" dxfId="201" priority="458" stopIfTrue="1">
      <formula>S$4&lt;TODAY()</formula>
    </cfRule>
  </conditionalFormatting>
  <conditionalFormatting sqref="P48:P49">
    <cfRule type="expression" dxfId="200" priority="455" stopIfTrue="1">
      <formula>P$4&lt;TODAY()</formula>
    </cfRule>
  </conditionalFormatting>
  <conditionalFormatting sqref="Q48:Q49">
    <cfRule type="expression" dxfId="199" priority="456" stopIfTrue="1">
      <formula>P$4&lt;TODAY()</formula>
    </cfRule>
  </conditionalFormatting>
  <conditionalFormatting sqref="P50">
    <cfRule type="expression" dxfId="198" priority="448" stopIfTrue="1">
      <formula>P$4&lt;TODAY()</formula>
    </cfRule>
  </conditionalFormatting>
  <conditionalFormatting sqref="Q50">
    <cfRule type="expression" dxfId="197" priority="449" stopIfTrue="1">
      <formula>P$4&lt;TODAY()</formula>
    </cfRule>
  </conditionalFormatting>
  <conditionalFormatting sqref="P50">
    <cfRule type="expression" dxfId="196" priority="447" stopIfTrue="1">
      <formula>P$4&lt;TODAY()</formula>
    </cfRule>
  </conditionalFormatting>
  <conditionalFormatting sqref="Q50">
    <cfRule type="expression" dxfId="195" priority="446" stopIfTrue="1">
      <formula>P$4&lt;TODAY()</formula>
    </cfRule>
  </conditionalFormatting>
  <conditionalFormatting sqref="P50">
    <cfRule type="expression" dxfId="194" priority="444" stopIfTrue="1">
      <formula>P$4&lt;TODAY()</formula>
    </cfRule>
  </conditionalFormatting>
  <conditionalFormatting sqref="Q50">
    <cfRule type="expression" dxfId="193" priority="445" stopIfTrue="1">
      <formula>P$4&lt;TODAY()</formula>
    </cfRule>
  </conditionalFormatting>
  <conditionalFormatting sqref="U50">
    <cfRule type="expression" dxfId="192" priority="443" stopIfTrue="1">
      <formula>S$4&lt;TODAY()</formula>
    </cfRule>
  </conditionalFormatting>
  <conditionalFormatting sqref="W49">
    <cfRule type="expression" dxfId="191" priority="438" stopIfTrue="1">
      <formula>V$4&lt;TODAY()</formula>
    </cfRule>
  </conditionalFormatting>
  <conditionalFormatting sqref="W49">
    <cfRule type="expression" dxfId="190" priority="436" stopIfTrue="1">
      <formula>V$4&lt;TODAY()</formula>
    </cfRule>
  </conditionalFormatting>
  <conditionalFormatting sqref="W49">
    <cfRule type="expression" dxfId="189" priority="435" stopIfTrue="1">
      <formula>V$4&lt;TODAY()</formula>
    </cfRule>
  </conditionalFormatting>
  <conditionalFormatting sqref="P41">
    <cfRule type="expression" dxfId="188" priority="433" stopIfTrue="1">
      <formula>P$4&lt;TODAY()</formula>
    </cfRule>
  </conditionalFormatting>
  <conditionalFormatting sqref="P40">
    <cfRule type="expression" dxfId="187" priority="432" stopIfTrue="1">
      <formula>P$4&lt;TODAY()</formula>
    </cfRule>
  </conditionalFormatting>
  <conditionalFormatting sqref="M42">
    <cfRule type="expression" dxfId="186" priority="431" stopIfTrue="1">
      <formula>M$4&lt;TODAY()</formula>
    </cfRule>
  </conditionalFormatting>
  <conditionalFormatting sqref="M41">
    <cfRule type="expression" dxfId="185" priority="430" stopIfTrue="1">
      <formula>M$4&lt;TODAY()</formula>
    </cfRule>
  </conditionalFormatting>
  <conditionalFormatting sqref="S48:S49">
    <cfRule type="expression" dxfId="184" priority="428" stopIfTrue="1">
      <formula>S$4&lt;TODAY()</formula>
    </cfRule>
  </conditionalFormatting>
  <conditionalFormatting sqref="T48:T49">
    <cfRule type="expression" dxfId="183" priority="429" stopIfTrue="1">
      <formula>S$4&lt;TODAY()</formula>
    </cfRule>
  </conditionalFormatting>
  <conditionalFormatting sqref="S50">
    <cfRule type="expression" dxfId="182" priority="426" stopIfTrue="1">
      <formula>S$4&lt;TODAY()</formula>
    </cfRule>
  </conditionalFormatting>
  <conditionalFormatting sqref="T50">
    <cfRule type="expression" dxfId="181" priority="427" stopIfTrue="1">
      <formula>S$4&lt;TODAY()</formula>
    </cfRule>
  </conditionalFormatting>
  <conditionalFormatting sqref="S50">
    <cfRule type="expression" dxfId="180" priority="425" stopIfTrue="1">
      <formula>S$4&lt;TODAY()</formula>
    </cfRule>
  </conditionalFormatting>
  <conditionalFormatting sqref="T50">
    <cfRule type="expression" dxfId="179" priority="424" stopIfTrue="1">
      <formula>S$4&lt;TODAY()</formula>
    </cfRule>
  </conditionalFormatting>
  <conditionalFormatting sqref="S50">
    <cfRule type="expression" dxfId="178" priority="422" stopIfTrue="1">
      <formula>S$4&lt;TODAY()</formula>
    </cfRule>
  </conditionalFormatting>
  <conditionalFormatting sqref="T50">
    <cfRule type="expression" dxfId="177" priority="423" stopIfTrue="1">
      <formula>S$4&lt;TODAY()</formula>
    </cfRule>
  </conditionalFormatting>
  <conditionalFormatting sqref="V42">
    <cfRule type="expression" dxfId="176" priority="414" stopIfTrue="1">
      <formula>V$4&lt;TODAY()</formula>
    </cfRule>
  </conditionalFormatting>
  <conditionalFormatting sqref="V40">
    <cfRule type="expression" dxfId="175" priority="416" stopIfTrue="1">
      <formula>V$4&lt;TODAY()</formula>
    </cfRule>
  </conditionalFormatting>
  <conditionalFormatting sqref="V41">
    <cfRule type="expression" dxfId="174" priority="415" stopIfTrue="1">
      <formula>V$4&lt;TODAY()</formula>
    </cfRule>
  </conditionalFormatting>
  <conditionalFormatting sqref="AE41">
    <cfRule type="expression" dxfId="173" priority="405" stopIfTrue="1">
      <formula>AE$4&lt;TODAY()</formula>
    </cfRule>
  </conditionalFormatting>
  <conditionalFormatting sqref="AE40">
    <cfRule type="expression" dxfId="172" priority="404" stopIfTrue="1">
      <formula>AE$4&lt;TODAY()</formula>
    </cfRule>
  </conditionalFormatting>
  <conditionalFormatting sqref="V50:V55">
    <cfRule type="expression" dxfId="171" priority="391" stopIfTrue="1">
      <formula>V$4&lt;TODAY()</formula>
    </cfRule>
  </conditionalFormatting>
  <conditionalFormatting sqref="W50:W55">
    <cfRule type="expression" dxfId="170" priority="392" stopIfTrue="1">
      <formula>V$4&lt;TODAY()</formula>
    </cfRule>
  </conditionalFormatting>
  <conditionalFormatting sqref="X50:X55">
    <cfRule type="expression" dxfId="169" priority="393" stopIfTrue="1">
      <formula>V$4&lt;TODAY()</formula>
    </cfRule>
  </conditionalFormatting>
  <conditionalFormatting sqref="AB60:AB61">
    <cfRule type="expression" dxfId="168" priority="389" stopIfTrue="1">
      <formula>AB$4&lt;TODAY()</formula>
    </cfRule>
  </conditionalFormatting>
  <conditionalFormatting sqref="AB56:AB59">
    <cfRule type="expression" dxfId="167" priority="390" stopIfTrue="1">
      <formula>Y$4&lt;TODAY()</formula>
    </cfRule>
  </conditionalFormatting>
  <conditionalFormatting sqref="AH54">
    <cfRule type="expression" dxfId="166" priority="384" stopIfTrue="1">
      <formula>AH$4&lt;TODAY()</formula>
    </cfRule>
  </conditionalFormatting>
  <conditionalFormatting sqref="AJ50:AJ54">
    <cfRule type="expression" dxfId="165" priority="386" stopIfTrue="1">
      <formula>AH$4&lt;TODAY()</formula>
    </cfRule>
  </conditionalFormatting>
  <conditionalFormatting sqref="AH50:AH53">
    <cfRule type="expression" dxfId="164" priority="387" stopIfTrue="1">
      <formula>AE$4&lt;TODAY()</formula>
    </cfRule>
  </conditionalFormatting>
  <conditionalFormatting sqref="AI53">
    <cfRule type="expression" dxfId="163" priority="388" stopIfTrue="1">
      <formula>AE$4&lt;TODAY()</formula>
    </cfRule>
  </conditionalFormatting>
  <conditionalFormatting sqref="AI52">
    <cfRule type="expression" dxfId="162" priority="382" stopIfTrue="1">
      <formula>AH$4&lt;TODAY()</formula>
    </cfRule>
  </conditionalFormatting>
  <conditionalFormatting sqref="AI52">
    <cfRule type="expression" dxfId="161" priority="383" stopIfTrue="1">
      <formula>AH$4&lt;TODAY()</formula>
    </cfRule>
  </conditionalFormatting>
  <conditionalFormatting sqref="AI51">
    <cfRule type="expression" dxfId="160" priority="380" stopIfTrue="1">
      <formula>AH$4&lt;TODAY()</formula>
    </cfRule>
  </conditionalFormatting>
  <conditionalFormatting sqref="AI51">
    <cfRule type="expression" dxfId="159" priority="379" stopIfTrue="1">
      <formula>AH$4&lt;TODAY()</formula>
    </cfRule>
  </conditionalFormatting>
  <conditionalFormatting sqref="AC51">
    <cfRule type="expression" dxfId="158" priority="375" stopIfTrue="1">
      <formula>AB$4&lt;TODAY()</formula>
    </cfRule>
  </conditionalFormatting>
  <conditionalFormatting sqref="AC51">
    <cfRule type="expression" dxfId="157" priority="374" stopIfTrue="1">
      <formula>AB$4&lt;TODAY()</formula>
    </cfRule>
  </conditionalFormatting>
  <conditionalFormatting sqref="AC51">
    <cfRule type="expression" dxfId="156" priority="373" stopIfTrue="1">
      <formula>AB$4&lt;TODAY()</formula>
    </cfRule>
  </conditionalFormatting>
  <conditionalFormatting sqref="Y53:Y54">
    <cfRule type="expression" dxfId="155" priority="347" stopIfTrue="1">
      <formula>Y$4&lt;TODAY()</formula>
    </cfRule>
  </conditionalFormatting>
  <conditionalFormatting sqref="Z53:Z59">
    <cfRule type="expression" dxfId="154" priority="348" stopIfTrue="1">
      <formula>Y$4&lt;TODAY()</formula>
    </cfRule>
  </conditionalFormatting>
  <conditionalFormatting sqref="AA49:AA61">
    <cfRule type="expression" dxfId="153" priority="349" stopIfTrue="1">
      <formula>Y$4&lt;TODAY()</formula>
    </cfRule>
  </conditionalFormatting>
  <conditionalFormatting sqref="Y49:Y52 Y60:Y61">
    <cfRule type="expression" dxfId="152" priority="350" stopIfTrue="1">
      <formula>V$4&lt;TODAY()</formula>
    </cfRule>
  </conditionalFormatting>
  <conditionalFormatting sqref="Z49 Z60 Z51:Z52">
    <cfRule type="expression" dxfId="151" priority="351" stopIfTrue="1">
      <formula>V$4&lt;TODAY()</formula>
    </cfRule>
  </conditionalFormatting>
  <conditionalFormatting sqref="Y59">
    <cfRule type="expression" dxfId="150" priority="345" stopIfTrue="1">
      <formula>Y$4&lt;TODAY()</formula>
    </cfRule>
  </conditionalFormatting>
  <conditionalFormatting sqref="Y55:Y58">
    <cfRule type="expression" dxfId="149" priority="346" stopIfTrue="1">
      <formula>V$4&lt;TODAY()</formula>
    </cfRule>
  </conditionalFormatting>
  <conditionalFormatting sqref="Z50 Z61">
    <cfRule type="expression" dxfId="148" priority="344" stopIfTrue="1">
      <formula>Y$4&lt;TODAY()</formula>
    </cfRule>
  </conditionalFormatting>
  <conditionalFormatting sqref="Z50 Z61">
    <cfRule type="expression" dxfId="147" priority="343" stopIfTrue="1">
      <formula>Y$4&lt;TODAY()</formula>
    </cfRule>
  </conditionalFormatting>
  <conditionalFormatting sqref="Z50 Z61">
    <cfRule type="expression" dxfId="146" priority="342" stopIfTrue="1">
      <formula>Y$4&lt;TODAY()</formula>
    </cfRule>
  </conditionalFormatting>
  <conditionalFormatting sqref="AH41">
    <cfRule type="expression" dxfId="145" priority="329" stopIfTrue="1">
      <formula>AH$4&lt;TODAY()</formula>
    </cfRule>
  </conditionalFormatting>
  <conditionalFormatting sqref="AH40">
    <cfRule type="expression" dxfId="144" priority="328" stopIfTrue="1">
      <formula>AH$4&lt;TODAY()</formula>
    </cfRule>
  </conditionalFormatting>
  <conditionalFormatting sqref="AH42 AK42">
    <cfRule type="expression" dxfId="143" priority="326" stopIfTrue="1">
      <formula>AH$4&lt;TODAY()</formula>
    </cfRule>
  </conditionalFormatting>
  <conditionalFormatting sqref="AI50">
    <cfRule type="expression" dxfId="142" priority="325" stopIfTrue="1">
      <formula>AH$4&lt;TODAY()</formula>
    </cfRule>
  </conditionalFormatting>
  <conditionalFormatting sqref="AI50">
    <cfRule type="expression" dxfId="141" priority="324" stopIfTrue="1">
      <formula>AH$4&lt;TODAY()</formula>
    </cfRule>
  </conditionalFormatting>
  <conditionalFormatting sqref="AI56">
    <cfRule type="expression" dxfId="140" priority="323" stopIfTrue="1">
      <formula>AH$4&lt;TODAY()</formula>
    </cfRule>
  </conditionalFormatting>
  <conditionalFormatting sqref="AI55">
    <cfRule type="expression" dxfId="139" priority="321" stopIfTrue="1">
      <formula>AH$4&lt;TODAY()</formula>
    </cfRule>
  </conditionalFormatting>
  <conditionalFormatting sqref="AI54">
    <cfRule type="expression" dxfId="138" priority="322" stopIfTrue="1">
      <formula>AE$4&lt;TODAY()</formula>
    </cfRule>
  </conditionalFormatting>
  <conditionalFormatting sqref="AN41">
    <cfRule type="expression" dxfId="137" priority="316" stopIfTrue="1">
      <formula>AN$4&lt;TODAY()</formula>
    </cfRule>
  </conditionalFormatting>
  <conditionalFormatting sqref="AN40">
    <cfRule type="expression" dxfId="136" priority="315" stopIfTrue="1">
      <formula>AN$4&lt;TODAY()</formula>
    </cfRule>
  </conditionalFormatting>
  <conditionalFormatting sqref="AK41">
    <cfRule type="expression" dxfId="135" priority="314" stopIfTrue="1">
      <formula>AK$4&lt;TODAY()</formula>
    </cfRule>
  </conditionalFormatting>
  <conditionalFormatting sqref="AE49:AE53">
    <cfRule type="expression" dxfId="134" priority="311" stopIfTrue="1">
      <formula>AE$4&lt;TODAY()</formula>
    </cfRule>
  </conditionalFormatting>
  <conditionalFormatting sqref="AF49:AF50 AF52:AF53">
    <cfRule type="expression" dxfId="133" priority="312" stopIfTrue="1">
      <formula>AE$4&lt;TODAY()</formula>
    </cfRule>
  </conditionalFormatting>
  <conditionalFormatting sqref="AG49:AG53">
    <cfRule type="expression" dxfId="132" priority="313" stopIfTrue="1">
      <formula>AE$4&lt;TODAY()</formula>
    </cfRule>
  </conditionalFormatting>
  <conditionalFormatting sqref="AF51">
    <cfRule type="expression" dxfId="131" priority="310" stopIfTrue="1">
      <formula>AE$4&lt;TODAY()</formula>
    </cfRule>
  </conditionalFormatting>
  <conditionalFormatting sqref="AF51">
    <cfRule type="expression" dxfId="130" priority="309" stopIfTrue="1">
      <formula>AE$4&lt;TODAY()</formula>
    </cfRule>
  </conditionalFormatting>
  <conditionalFormatting sqref="AI57">
    <cfRule type="expression" dxfId="129" priority="308" stopIfTrue="1">
      <formula>AH$4&lt;TODAY()</formula>
    </cfRule>
  </conditionalFormatting>
  <conditionalFormatting sqref="AI57">
    <cfRule type="expression" dxfId="128" priority="307" stopIfTrue="1">
      <formula>AH$4&lt;TODAY()</formula>
    </cfRule>
  </conditionalFormatting>
  <conditionalFormatting sqref="AK48">
    <cfRule type="expression" dxfId="127" priority="286" stopIfTrue="1">
      <formula>AE$4&lt;TODAY()</formula>
    </cfRule>
  </conditionalFormatting>
  <conditionalFormatting sqref="AL48">
    <cfRule type="expression" dxfId="126" priority="287" stopIfTrue="1">
      <formula>AE$4&lt;TODAY()</formula>
    </cfRule>
  </conditionalFormatting>
  <conditionalFormatting sqref="AM48">
    <cfRule type="expression" dxfId="125" priority="288" stopIfTrue="1">
      <formula>AE$4&lt;TODAY()</formula>
    </cfRule>
  </conditionalFormatting>
  <conditionalFormatting sqref="AM49:AM50">
    <cfRule type="expression" dxfId="124" priority="283" stopIfTrue="1">
      <formula>AK$4&lt;TODAY()</formula>
    </cfRule>
  </conditionalFormatting>
  <conditionalFormatting sqref="AK49:AK50">
    <cfRule type="expression" dxfId="123" priority="282" stopIfTrue="1">
      <formula>AH$4&lt;TODAY()</formula>
    </cfRule>
  </conditionalFormatting>
  <conditionalFormatting sqref="AL50">
    <cfRule type="expression" dxfId="122" priority="280" stopIfTrue="1">
      <formula>AK$4&lt;TODAY()</formula>
    </cfRule>
  </conditionalFormatting>
  <conditionalFormatting sqref="AL50">
    <cfRule type="expression" dxfId="121" priority="281" stopIfTrue="1">
      <formula>AK$4&lt;TODAY()</formula>
    </cfRule>
  </conditionalFormatting>
  <conditionalFormatting sqref="AL49">
    <cfRule type="expression" dxfId="120" priority="279" stopIfTrue="1">
      <formula>AK$4&lt;TODAY()</formula>
    </cfRule>
  </conditionalFormatting>
  <conditionalFormatting sqref="AL49">
    <cfRule type="expression" dxfId="119" priority="278" stopIfTrue="1">
      <formula>AK$4&lt;TODAY()</formula>
    </cfRule>
  </conditionalFormatting>
  <conditionalFormatting sqref="AK55:AK56 AK58:AK59">
    <cfRule type="expression" dxfId="118" priority="213" stopIfTrue="1">
      <formula>AH$4&lt;TODAY()</formula>
    </cfRule>
  </conditionalFormatting>
  <conditionalFormatting sqref="AL55:AL56 AL58:AL59">
    <cfRule type="expression" dxfId="117" priority="214" stopIfTrue="1">
      <formula>AH$4&lt;TODAY()</formula>
    </cfRule>
  </conditionalFormatting>
  <conditionalFormatting sqref="AK54 AK57">
    <cfRule type="expression" dxfId="116" priority="211" stopIfTrue="1">
      <formula>AH$4&lt;TODAY()</formula>
    </cfRule>
  </conditionalFormatting>
  <conditionalFormatting sqref="AL54 AL57">
    <cfRule type="expression" dxfId="115" priority="209" stopIfTrue="1">
      <formula>AK$4&lt;TODAY()</formula>
    </cfRule>
  </conditionalFormatting>
  <conditionalFormatting sqref="AL54 AL57">
    <cfRule type="expression" dxfId="114" priority="210" stopIfTrue="1">
      <formula>AK$4&lt;TODAY()</formula>
    </cfRule>
  </conditionalFormatting>
  <conditionalFormatting sqref="AL60:AL61">
    <cfRule type="expression" dxfId="113" priority="222" stopIfTrue="1">
      <formula>AK$4&lt;TODAY()</formula>
    </cfRule>
  </conditionalFormatting>
  <conditionalFormatting sqref="AM51:AM53">
    <cfRule type="expression" dxfId="112" priority="218" stopIfTrue="1">
      <formula>AK$4&lt;TODAY()</formula>
    </cfRule>
  </conditionalFormatting>
  <conditionalFormatting sqref="AK51:AK52">
    <cfRule type="expression" dxfId="111" priority="219" stopIfTrue="1">
      <formula>AH$4&lt;TODAY()</formula>
    </cfRule>
  </conditionalFormatting>
  <conditionalFormatting sqref="AL51:AL52">
    <cfRule type="expression" dxfId="110" priority="220" stopIfTrue="1">
      <formula>AH$4&lt;TODAY()</formula>
    </cfRule>
  </conditionalFormatting>
  <conditionalFormatting sqref="AK53">
    <cfRule type="expression" dxfId="109" priority="217" stopIfTrue="1">
      <formula>AH$4&lt;TODAY()</formula>
    </cfRule>
  </conditionalFormatting>
  <conditionalFormatting sqref="AL53">
    <cfRule type="expression" dxfId="108" priority="215" stopIfTrue="1">
      <formula>AK$4&lt;TODAY()</formula>
    </cfRule>
  </conditionalFormatting>
  <conditionalFormatting sqref="AL53">
    <cfRule type="expression" dxfId="107" priority="216" stopIfTrue="1">
      <formula>AK$4&lt;TODAY()</formula>
    </cfRule>
  </conditionalFormatting>
  <conditionalFormatting sqref="AK60:AK61">
    <cfRule type="expression" dxfId="106" priority="221" stopIfTrue="1">
      <formula>AK$4&lt;TODAY()</formula>
    </cfRule>
  </conditionalFormatting>
  <conditionalFormatting sqref="AM60:AM61">
    <cfRule type="expression" dxfId="105" priority="223" stopIfTrue="1">
      <formula>AK$4&lt;TODAY()</formula>
    </cfRule>
  </conditionalFormatting>
  <conditionalFormatting sqref="AM54:AM59">
    <cfRule type="expression" dxfId="104" priority="212" stopIfTrue="1">
      <formula>AK$4&lt;TODAY()</formula>
    </cfRule>
  </conditionalFormatting>
  <conditionalFormatting sqref="AN62">
    <cfRule type="expression" dxfId="103" priority="169" stopIfTrue="1">
      <formula>AN$4&lt;TODAY()</formula>
    </cfRule>
  </conditionalFormatting>
  <conditionalFormatting sqref="AO62">
    <cfRule type="expression" dxfId="102" priority="170" stopIfTrue="1">
      <formula>AN$4&lt;TODAY()</formula>
    </cfRule>
  </conditionalFormatting>
  <conditionalFormatting sqref="AP62">
    <cfRule type="expression" dxfId="101" priority="171" stopIfTrue="1">
      <formula>AN$4&lt;TODAY()</formula>
    </cfRule>
  </conditionalFormatting>
  <conditionalFormatting sqref="BB48:BB50">
    <cfRule type="expression" dxfId="100" priority="120" stopIfTrue="1">
      <formula>AZ$4&lt;TODAY()</formula>
    </cfRule>
  </conditionalFormatting>
  <conditionalFormatting sqref="AZ48:AZ50">
    <cfRule type="expression" dxfId="99" priority="121" stopIfTrue="1">
      <formula>AW$4&lt;TODAY()</formula>
    </cfRule>
  </conditionalFormatting>
  <conditionalFormatting sqref="BA48:BA50">
    <cfRule type="expression" dxfId="98" priority="122" stopIfTrue="1">
      <formula>AW$4&lt;TODAY()</formula>
    </cfRule>
  </conditionalFormatting>
  <conditionalFormatting sqref="AS48:AS49 AS51">
    <cfRule type="expression" dxfId="97" priority="117" stopIfTrue="1">
      <formula>AQ$4&lt;TODAY()</formula>
    </cfRule>
  </conditionalFormatting>
  <conditionalFormatting sqref="AQ48 AQ51">
    <cfRule type="expression" dxfId="96" priority="118" stopIfTrue="1">
      <formula>AN$4&lt;TODAY()</formula>
    </cfRule>
  </conditionalFormatting>
  <conditionalFormatting sqref="AR48 AR51">
    <cfRule type="expression" dxfId="95" priority="119" stopIfTrue="1">
      <formula>AN$4&lt;TODAY()</formula>
    </cfRule>
  </conditionalFormatting>
  <conditionalFormatting sqref="AQ49">
    <cfRule type="expression" dxfId="94" priority="116" stopIfTrue="1">
      <formula>AN$4&lt;TODAY()</formula>
    </cfRule>
  </conditionalFormatting>
  <conditionalFormatting sqref="AR49">
    <cfRule type="expression" dxfId="93" priority="115" stopIfTrue="1">
      <formula>AQ$4&lt;TODAY()</formula>
    </cfRule>
  </conditionalFormatting>
  <conditionalFormatting sqref="AR49">
    <cfRule type="expression" dxfId="92" priority="114" stopIfTrue="1">
      <formula>AQ$4&lt;TODAY()</formula>
    </cfRule>
  </conditionalFormatting>
  <conditionalFormatting sqref="AS50">
    <cfRule type="expression" dxfId="91" priority="113" stopIfTrue="1">
      <formula>AQ$4&lt;TODAY()</formula>
    </cfRule>
  </conditionalFormatting>
  <conditionalFormatting sqref="AQ50">
    <cfRule type="expression" dxfId="90" priority="111" stopIfTrue="1">
      <formula>AN$4&lt;TODAY()</formula>
    </cfRule>
  </conditionalFormatting>
  <conditionalFormatting sqref="AR50">
    <cfRule type="expression" dxfId="89" priority="112" stopIfTrue="1">
      <formula>AN$4&lt;TODAY()</formula>
    </cfRule>
  </conditionalFormatting>
  <conditionalFormatting sqref="AN60">
    <cfRule type="expression" dxfId="88" priority="106" stopIfTrue="1">
      <formula>AN$4&lt;TODAY()</formula>
    </cfRule>
  </conditionalFormatting>
  <conditionalFormatting sqref="AO60">
    <cfRule type="expression" dxfId="87" priority="107" stopIfTrue="1">
      <formula>AN$4&lt;TODAY()</formula>
    </cfRule>
  </conditionalFormatting>
  <conditionalFormatting sqref="AP60">
    <cfRule type="expression" dxfId="86" priority="108" stopIfTrue="1">
      <formula>AN$4&lt;TODAY()</formula>
    </cfRule>
  </conditionalFormatting>
  <conditionalFormatting sqref="AN59">
    <cfRule type="expression" dxfId="85" priority="103" stopIfTrue="1">
      <formula>AN$4&lt;TODAY()</formula>
    </cfRule>
  </conditionalFormatting>
  <conditionalFormatting sqref="AO59">
    <cfRule type="expression" dxfId="84" priority="104" stopIfTrue="1">
      <formula>AN$4&lt;TODAY()</formula>
    </cfRule>
  </conditionalFormatting>
  <conditionalFormatting sqref="AP59">
    <cfRule type="expression" dxfId="83" priority="105" stopIfTrue="1">
      <formula>AN$4&lt;TODAY()</formula>
    </cfRule>
  </conditionalFormatting>
  <conditionalFormatting sqref="AP51:AP52">
    <cfRule type="expression" dxfId="82" priority="100" stopIfTrue="1">
      <formula>AN$4&lt;TODAY()</formula>
    </cfRule>
  </conditionalFormatting>
  <conditionalFormatting sqref="AN51">
    <cfRule type="expression" dxfId="81" priority="101" stopIfTrue="1">
      <formula>AK$4&lt;TODAY()</formula>
    </cfRule>
  </conditionalFormatting>
  <conditionalFormatting sqref="AO51">
    <cfRule type="expression" dxfId="80" priority="102" stopIfTrue="1">
      <formula>AK$4&lt;TODAY()</formula>
    </cfRule>
  </conditionalFormatting>
  <conditionalFormatting sqref="AN52">
    <cfRule type="expression" dxfId="79" priority="99" stopIfTrue="1">
      <formula>AK$4&lt;TODAY()</formula>
    </cfRule>
  </conditionalFormatting>
  <conditionalFormatting sqref="AO52">
    <cfRule type="expression" dxfId="78" priority="98" stopIfTrue="1">
      <formula>AN$4&lt;TODAY()</formula>
    </cfRule>
  </conditionalFormatting>
  <conditionalFormatting sqref="AO52">
    <cfRule type="expression" dxfId="77" priority="97" stopIfTrue="1">
      <formula>AN$4&lt;TODAY()</formula>
    </cfRule>
  </conditionalFormatting>
  <conditionalFormatting sqref="AP53 AP57:AP58">
    <cfRule type="expression" dxfId="76" priority="94" stopIfTrue="1">
      <formula>AN$4&lt;TODAY()</formula>
    </cfRule>
  </conditionalFormatting>
  <conditionalFormatting sqref="AN54:AN55 AN58">
    <cfRule type="expression" dxfId="75" priority="95" stopIfTrue="1">
      <formula>AK$4&lt;TODAY()</formula>
    </cfRule>
  </conditionalFormatting>
  <conditionalFormatting sqref="AO58">
    <cfRule type="expression" dxfId="74" priority="96" stopIfTrue="1">
      <formula>AK$4&lt;TODAY()</formula>
    </cfRule>
  </conditionalFormatting>
  <conditionalFormatting sqref="AN56">
    <cfRule type="expression" dxfId="73" priority="93" stopIfTrue="1">
      <formula>AK$4&lt;TODAY()</formula>
    </cfRule>
  </conditionalFormatting>
  <conditionalFormatting sqref="AP54:AP56">
    <cfRule type="expression" dxfId="72" priority="91" stopIfTrue="1">
      <formula>AN$4&lt;TODAY()</formula>
    </cfRule>
  </conditionalFormatting>
  <conditionalFormatting sqref="AO54">
    <cfRule type="expression" dxfId="71" priority="92" stopIfTrue="1">
      <formula>AK$4&lt;TODAY()</formula>
    </cfRule>
  </conditionalFormatting>
  <conditionalFormatting sqref="AO56">
    <cfRule type="expression" dxfId="70" priority="90" stopIfTrue="1">
      <formula>AN$4&lt;TODAY()</formula>
    </cfRule>
  </conditionalFormatting>
  <conditionalFormatting sqref="AO56">
    <cfRule type="expression" dxfId="69" priority="89" stopIfTrue="1">
      <formula>AN$4&lt;TODAY()</formula>
    </cfRule>
  </conditionalFormatting>
  <conditionalFormatting sqref="AN57">
    <cfRule type="expression" dxfId="68" priority="87" stopIfTrue="1">
      <formula>AK$4&lt;TODAY()</formula>
    </cfRule>
  </conditionalFormatting>
  <conditionalFormatting sqref="AO57">
    <cfRule type="expression" dxfId="67" priority="88" stopIfTrue="1">
      <formula>AK$4&lt;TODAY()</formula>
    </cfRule>
  </conditionalFormatting>
  <conditionalFormatting sqref="AN53">
    <cfRule type="expression" dxfId="66" priority="85" stopIfTrue="1">
      <formula>AK$4&lt;TODAY()</formula>
    </cfRule>
  </conditionalFormatting>
  <conditionalFormatting sqref="AO53">
    <cfRule type="expression" dxfId="65" priority="86" stopIfTrue="1">
      <formula>AK$4&lt;TODAY()</formula>
    </cfRule>
  </conditionalFormatting>
  <conditionalFormatting sqref="AO55">
    <cfRule type="expression" dxfId="64" priority="84" stopIfTrue="1">
      <formula>AN$4&lt;TODAY()</formula>
    </cfRule>
  </conditionalFormatting>
  <conditionalFormatting sqref="AP50">
    <cfRule type="expression" dxfId="63" priority="81" stopIfTrue="1">
      <formula>AN$4&lt;TODAY()</formula>
    </cfRule>
  </conditionalFormatting>
  <conditionalFormatting sqref="AN50">
    <cfRule type="expression" dxfId="62" priority="82" stopIfTrue="1">
      <formula>AK$4&lt;TODAY()</formula>
    </cfRule>
  </conditionalFormatting>
  <conditionalFormatting sqref="AO50">
    <cfRule type="expression" dxfId="61" priority="83" stopIfTrue="1">
      <formula>AK$4&lt;TODAY()</formula>
    </cfRule>
  </conditionalFormatting>
  <conditionalFormatting sqref="AP49 AP61">
    <cfRule type="expression" dxfId="60" priority="80" stopIfTrue="1">
      <formula>AN$4&lt;TODAY()</formula>
    </cfRule>
  </conditionalFormatting>
  <conditionalFormatting sqref="AN49 AN61">
    <cfRule type="expression" dxfId="59" priority="78" stopIfTrue="1">
      <formula>AK$4&lt;TODAY()</formula>
    </cfRule>
  </conditionalFormatting>
  <conditionalFormatting sqref="AO49 AO61">
    <cfRule type="expression" dxfId="58" priority="79" stopIfTrue="1">
      <formula>AK$4&lt;TODAY()</formula>
    </cfRule>
  </conditionalFormatting>
  <conditionalFormatting sqref="AQ57:AQ59">
    <cfRule type="expression" dxfId="57" priority="69" stopIfTrue="1">
      <formula>AQ$4&lt;TODAY()</formula>
    </cfRule>
  </conditionalFormatting>
  <conditionalFormatting sqref="AR57:AR59">
    <cfRule type="expression" dxfId="56" priority="70" stopIfTrue="1">
      <formula>AQ$4&lt;TODAY()</formula>
    </cfRule>
  </conditionalFormatting>
  <conditionalFormatting sqref="AS54:AS59">
    <cfRule type="expression" dxfId="55" priority="71" stopIfTrue="1">
      <formula>AQ$4&lt;TODAY()</formula>
    </cfRule>
  </conditionalFormatting>
  <conditionalFormatting sqref="AQ54:AQ56">
    <cfRule type="expression" dxfId="54" priority="72" stopIfTrue="1">
      <formula>AN$4&lt;TODAY()</formula>
    </cfRule>
  </conditionalFormatting>
  <conditionalFormatting sqref="AR54:AR56">
    <cfRule type="expression" dxfId="53" priority="73" stopIfTrue="1">
      <formula>AN$4&lt;TODAY()</formula>
    </cfRule>
  </conditionalFormatting>
  <conditionalFormatting sqref="AS52:AS53 AS60:AS61">
    <cfRule type="expression" dxfId="52" priority="66" stopIfTrue="1">
      <formula>AQ$4&lt;TODAY()</formula>
    </cfRule>
  </conditionalFormatting>
  <conditionalFormatting sqref="AQ52:AQ53 AQ60:AQ61">
    <cfRule type="expression" dxfId="51" priority="67" stopIfTrue="1">
      <formula>AN$4&lt;TODAY()</formula>
    </cfRule>
  </conditionalFormatting>
  <conditionalFormatting sqref="AR52:AR53 AR60:AR61">
    <cfRule type="expression" dxfId="50" priority="68" stopIfTrue="1">
      <formula>AN$4&lt;TODAY()</formula>
    </cfRule>
  </conditionalFormatting>
  <conditionalFormatting sqref="AW54:AW55">
    <cfRule type="expression" dxfId="49" priority="57" stopIfTrue="1">
      <formula>AW$4&lt;TODAY()</formula>
    </cfRule>
  </conditionalFormatting>
  <conditionalFormatting sqref="AY51:AY55 AY57:AY58">
    <cfRule type="expression" dxfId="48" priority="59" stopIfTrue="1">
      <formula>AW$4&lt;TODAY()</formula>
    </cfRule>
  </conditionalFormatting>
  <conditionalFormatting sqref="AW51:AW53 AW57:AW58">
    <cfRule type="expression" dxfId="47" priority="60" stopIfTrue="1">
      <formula>AT$4&lt;TODAY()</formula>
    </cfRule>
  </conditionalFormatting>
  <conditionalFormatting sqref="AX51:AX53 AX57:AX58">
    <cfRule type="expression" dxfId="46" priority="61" stopIfTrue="1">
      <formula>AT$4&lt;TODAY()</formula>
    </cfRule>
  </conditionalFormatting>
  <conditionalFormatting sqref="AY50 AY56">
    <cfRule type="expression" dxfId="45" priority="54" stopIfTrue="1">
      <formula>AW$4&lt;TODAY()</formula>
    </cfRule>
  </conditionalFormatting>
  <conditionalFormatting sqref="AW50 AW56">
    <cfRule type="expression" dxfId="44" priority="55" stopIfTrue="1">
      <formula>AT$4&lt;TODAY()</formula>
    </cfRule>
  </conditionalFormatting>
  <conditionalFormatting sqref="AX50 AX56">
    <cfRule type="expression" dxfId="43" priority="56" stopIfTrue="1">
      <formula>AT$4&lt;TODAY()</formula>
    </cfRule>
  </conditionalFormatting>
  <conditionalFormatting sqref="AT54:AT55">
    <cfRule type="expression" dxfId="42" priority="41" stopIfTrue="1">
      <formula>AT$4&lt;TODAY()</formula>
    </cfRule>
  </conditionalFormatting>
  <conditionalFormatting sqref="AU54:AU55">
    <cfRule type="expression" dxfId="41" priority="42" stopIfTrue="1">
      <formula>AT$4&lt;TODAY()</formula>
    </cfRule>
  </conditionalFormatting>
  <conditionalFormatting sqref="AV51:AV55 AV59 AV57">
    <cfRule type="expression" dxfId="40" priority="43" stopIfTrue="1">
      <formula>AT$4&lt;TODAY()</formula>
    </cfRule>
  </conditionalFormatting>
  <conditionalFormatting sqref="AT51:AT53 AT59 AT57">
    <cfRule type="expression" dxfId="39" priority="44" stopIfTrue="1">
      <formula>AQ$4&lt;TODAY()</formula>
    </cfRule>
  </conditionalFormatting>
  <conditionalFormatting sqref="AU51:AU53 AU59 AU57">
    <cfRule type="expression" dxfId="38" priority="45" stopIfTrue="1">
      <formula>AQ$4&lt;TODAY()</formula>
    </cfRule>
  </conditionalFormatting>
  <conditionalFormatting sqref="AV50 AV58 AV56">
    <cfRule type="expression" dxfId="37" priority="38" stopIfTrue="1">
      <formula>AT$4&lt;TODAY()</formula>
    </cfRule>
  </conditionalFormatting>
  <conditionalFormatting sqref="AT50 AT58 AT56">
    <cfRule type="expression" dxfId="36" priority="39" stopIfTrue="1">
      <formula>AQ$4&lt;TODAY()</formula>
    </cfRule>
  </conditionalFormatting>
  <conditionalFormatting sqref="AU50 AU58 AU56">
    <cfRule type="expression" dxfId="35" priority="40" stopIfTrue="1">
      <formula>AQ$4&lt;TODAY()</formula>
    </cfRule>
  </conditionalFormatting>
  <conditionalFormatting sqref="AZ52:AZ53">
    <cfRule type="expression" dxfId="34" priority="35" stopIfTrue="1">
      <formula>AW$4&lt;TODAY()</formula>
    </cfRule>
  </conditionalFormatting>
  <conditionalFormatting sqref="BA53">
    <cfRule type="expression" dxfId="33" priority="36" stopIfTrue="1">
      <formula>AW$4&lt;TODAY()</formula>
    </cfRule>
  </conditionalFormatting>
  <conditionalFormatting sqref="AZ51">
    <cfRule type="expression" dxfId="32" priority="33" stopIfTrue="1">
      <formula>AW$4&lt;TODAY()</formula>
    </cfRule>
  </conditionalFormatting>
  <conditionalFormatting sqref="BA51">
    <cfRule type="expression" dxfId="31" priority="34" stopIfTrue="1">
      <formula>AW$4&lt;TODAY()</formula>
    </cfRule>
  </conditionalFormatting>
  <conditionalFormatting sqref="AZ54:AZ55">
    <cfRule type="expression" dxfId="30" priority="31" stopIfTrue="1">
      <formula>AZ$4&lt;TODAY()</formula>
    </cfRule>
  </conditionalFormatting>
  <conditionalFormatting sqref="BA54">
    <cfRule type="expression" dxfId="29" priority="32" stopIfTrue="1">
      <formula>AZ$4&lt;TODAY()</formula>
    </cfRule>
  </conditionalFormatting>
  <conditionalFormatting sqref="BA55">
    <cfRule type="expression" dxfId="28" priority="30" stopIfTrue="1">
      <formula>AZ$4&lt;TODAY()</formula>
    </cfRule>
  </conditionalFormatting>
  <conditionalFormatting sqref="AX54">
    <cfRule type="expression" dxfId="27" priority="28" stopIfTrue="1">
      <formula>AW$4&lt;TODAY()</formula>
    </cfRule>
  </conditionalFormatting>
  <conditionalFormatting sqref="BF52">
    <cfRule type="expression" dxfId="26" priority="26" stopIfTrue="1">
      <formula>BC$4&lt;TODAY()</formula>
    </cfRule>
  </conditionalFormatting>
  <conditionalFormatting sqref="BG52">
    <cfRule type="expression" dxfId="25" priority="27" stopIfTrue="1">
      <formula>BC$4&lt;TODAY()</formula>
    </cfRule>
  </conditionalFormatting>
  <conditionalFormatting sqref="BF51">
    <cfRule type="expression" dxfId="24" priority="24" stopIfTrue="1">
      <formula>BC$4&lt;TODAY()</formula>
    </cfRule>
  </conditionalFormatting>
  <conditionalFormatting sqref="BG51">
    <cfRule type="expression" dxfId="23" priority="25" stopIfTrue="1">
      <formula>BC$4&lt;TODAY()</formula>
    </cfRule>
  </conditionalFormatting>
  <conditionalFormatting sqref="AX55">
    <cfRule type="expression" dxfId="22" priority="23" stopIfTrue="1">
      <formula>AT$4&lt;TODAY()</formula>
    </cfRule>
  </conditionalFormatting>
  <conditionalFormatting sqref="BA52">
    <cfRule type="expression" dxfId="21" priority="22" stopIfTrue="1">
      <formula>AZ$4&lt;TODAY()</formula>
    </cfRule>
  </conditionalFormatting>
  <conditionalFormatting sqref="BI52">
    <cfRule type="expression" dxfId="20" priority="20" stopIfTrue="1">
      <formula>BF$4&lt;TODAY()</formula>
    </cfRule>
  </conditionalFormatting>
  <conditionalFormatting sqref="BJ52">
    <cfRule type="expression" dxfId="19" priority="21" stopIfTrue="1">
      <formula>BF$4&lt;TODAY()</formula>
    </cfRule>
  </conditionalFormatting>
  <conditionalFormatting sqref="BI51">
    <cfRule type="expression" dxfId="18" priority="18" stopIfTrue="1">
      <formula>BF$4&lt;TODAY()</formula>
    </cfRule>
  </conditionalFormatting>
  <conditionalFormatting sqref="BJ51">
    <cfRule type="expression" dxfId="17" priority="19" stopIfTrue="1">
      <formula>BF$4&lt;TODAY()</formula>
    </cfRule>
  </conditionalFormatting>
  <conditionalFormatting sqref="CY49">
    <cfRule type="expression" dxfId="16" priority="16" stopIfTrue="1">
      <formula>CY$4&lt;TODAY()</formula>
    </cfRule>
  </conditionalFormatting>
  <conditionalFormatting sqref="CZ49">
    <cfRule type="expression" dxfId="15" priority="17" stopIfTrue="1">
      <formula>CY$4&lt;TODAY()</formula>
    </cfRule>
  </conditionalFormatting>
  <conditionalFormatting sqref="DE48:DE50">
    <cfRule type="expression" dxfId="14" priority="14" stopIfTrue="1">
      <formula>DE$4&lt;TODAY()</formula>
    </cfRule>
  </conditionalFormatting>
  <conditionalFormatting sqref="DF48:DF50">
    <cfRule type="expression" dxfId="13" priority="15" stopIfTrue="1">
      <formula>DE$4&lt;TODAY()</formula>
    </cfRule>
  </conditionalFormatting>
  <conditionalFormatting sqref="DH48">
    <cfRule type="expression" dxfId="12" priority="12" stopIfTrue="1">
      <formula>DH$4&lt;TODAY()</formula>
    </cfRule>
  </conditionalFormatting>
  <conditionalFormatting sqref="DC48">
    <cfRule type="expression" dxfId="11" priority="11" stopIfTrue="1">
      <formula>DB$4&lt;TODAY()</formula>
    </cfRule>
  </conditionalFormatting>
  <conditionalFormatting sqref="DB48">
    <cfRule type="expression" dxfId="10" priority="10" stopIfTrue="1">
      <formula>DB$4&lt;TODAY()</formula>
    </cfRule>
  </conditionalFormatting>
  <conditionalFormatting sqref="DK48">
    <cfRule type="expression" dxfId="9" priority="8" stopIfTrue="1">
      <formula>DK$4&lt;TODAY()</formula>
    </cfRule>
  </conditionalFormatting>
  <conditionalFormatting sqref="DI48">
    <cfRule type="expression" dxfId="8" priority="7" stopIfTrue="1">
      <formula>DH$4&lt;TODAY()</formula>
    </cfRule>
  </conditionalFormatting>
  <conditionalFormatting sqref="DI48">
    <cfRule type="expression" dxfId="7" priority="6" stopIfTrue="1">
      <formula>DH$4&lt;TODAY()</formula>
    </cfRule>
  </conditionalFormatting>
  <conditionalFormatting sqref="DL48">
    <cfRule type="expression" dxfId="6" priority="5" stopIfTrue="1">
      <formula>DK$4&lt;TODAY()</formula>
    </cfRule>
  </conditionalFormatting>
  <conditionalFormatting sqref="DL48">
    <cfRule type="expression" dxfId="5" priority="4" stopIfTrue="1">
      <formula>DK$4&lt;TODAY()</formula>
    </cfRule>
  </conditionalFormatting>
  <conditionalFormatting sqref="DZ48">
    <cfRule type="expression" dxfId="4" priority="1" stopIfTrue="1">
      <formula>DZ$4&lt;TODAY()</formula>
    </cfRule>
  </conditionalFormatting>
  <conditionalFormatting sqref="EA48">
    <cfRule type="expression" dxfId="3" priority="2" stopIfTrue="1">
      <formula>DZ$4&lt;TODAY()</formula>
    </cfRule>
  </conditionalFormatting>
  <conditionalFormatting sqref="EB48">
    <cfRule type="expression" dxfId="2" priority="3" stopIfTrue="1">
      <formula>DZ$4&lt;TODAY()</formula>
    </cfRule>
  </conditionalFormatting>
  <printOptions horizontalCentered="1" verticalCentered="1"/>
  <pageMargins left="0" right="0.11811023622047245" top="0.19685039370078741" bottom="0.11811023622047245" header="0.19685039370078741" footer="0.19685039370078741"/>
  <pageSetup paperSize="9" scale="56" orientation="landscape" horizontalDpi="4294967293" verticalDpi="4294967293" r:id="rId1"/>
  <headerFooter alignWithMargins="0">
    <oddFooter>&amp;Rprinted&amp;D at&amp;T</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5"/>
    <pageSetUpPr fitToPage="1"/>
  </sheetPr>
  <dimension ref="A1:T655"/>
  <sheetViews>
    <sheetView showGridLines="0" tabSelected="1" zoomScale="75" zoomScaleNormal="75" workbookViewId="0">
      <pane ySplit="9" topLeftCell="A10" activePane="bottomLeft" state="frozen"/>
      <selection pane="bottomLeft" activeCell="Q75" sqref="Q75"/>
    </sheetView>
  </sheetViews>
  <sheetFormatPr defaultColWidth="11.42578125" defaultRowHeight="15" customHeight="1" outlineLevelRow="1" outlineLevelCol="1"/>
  <cols>
    <col min="1" max="1" width="18.140625" style="80" bestFit="1" customWidth="1"/>
    <col min="2" max="2" width="81.7109375" style="195" customWidth="1"/>
    <col min="3" max="3" width="12.5703125" style="105" customWidth="1"/>
    <col min="4" max="4" width="11.42578125" style="105" customWidth="1"/>
    <col min="5" max="5" width="18.140625" style="81" customWidth="1"/>
    <col min="6" max="6" width="12" style="81" customWidth="1" outlineLevel="1"/>
    <col min="7" max="7" width="15.42578125" style="81" customWidth="1" outlineLevel="1"/>
    <col min="8" max="9" width="17.140625" style="81" customWidth="1" outlineLevel="1"/>
    <col min="10" max="10" width="70.42578125" style="131" customWidth="1" outlineLevel="1"/>
    <col min="11" max="12" width="11.42578125" style="1" hidden="1" customWidth="1"/>
    <col min="13" max="13" width="9.7109375" style="1" hidden="1" customWidth="1"/>
    <col min="14" max="14" width="9.42578125" style="1" hidden="1" customWidth="1"/>
    <col min="15" max="15" width="10.42578125" style="338" customWidth="1"/>
    <col min="16" max="17" width="11.140625" style="349" customWidth="1"/>
    <col min="18" max="18" width="11.140625" style="354" customWidth="1"/>
    <col min="19" max="16384" width="11.42578125" style="1"/>
  </cols>
  <sheetData>
    <row r="1" spans="1:20" ht="45" customHeight="1">
      <c r="A1" s="452" t="s">
        <v>6</v>
      </c>
      <c r="B1" s="452"/>
      <c r="C1" s="452"/>
      <c r="D1" s="452"/>
      <c r="E1" s="452"/>
      <c r="F1" s="327"/>
      <c r="G1" s="327"/>
      <c r="H1" s="327"/>
      <c r="I1" s="327"/>
      <c r="J1" s="130"/>
      <c r="M1" s="1">
        <f>5000/40</f>
        <v>125</v>
      </c>
    </row>
    <row r="2" spans="1:20" ht="20.100000000000001" customHeight="1">
      <c r="A2" s="452"/>
      <c r="B2" s="452"/>
      <c r="C2" s="452"/>
      <c r="D2" s="452"/>
      <c r="E2" s="452"/>
      <c r="F2" s="327"/>
      <c r="G2" s="327"/>
      <c r="H2" s="327"/>
      <c r="I2" s="327"/>
      <c r="J2" s="130"/>
    </row>
    <row r="3" spans="1:20" ht="33" customHeight="1">
      <c r="A3" s="102" t="s">
        <v>15</v>
      </c>
      <c r="B3" s="279" t="s">
        <v>108</v>
      </c>
      <c r="C3" s="455" t="s">
        <v>20</v>
      </c>
      <c r="D3" s="456"/>
      <c r="E3" s="281">
        <f ca="1">TODAY()</f>
        <v>42331</v>
      </c>
      <c r="F3" s="328" t="s">
        <v>94</v>
      </c>
      <c r="G3" s="329"/>
      <c r="H3" s="327"/>
      <c r="I3" s="327"/>
      <c r="J3" s="327"/>
      <c r="M3" s="190"/>
      <c r="N3" s="190"/>
      <c r="R3" s="358" t="s">
        <v>117</v>
      </c>
    </row>
    <row r="4" spans="1:20" s="77" customFormat="1" ht="30.75" customHeight="1" thickBot="1">
      <c r="A4" s="103" t="s">
        <v>16</v>
      </c>
      <c r="B4" s="280"/>
      <c r="C4" s="455" t="s">
        <v>21</v>
      </c>
      <c r="D4" s="457"/>
      <c r="E4" s="282">
        <v>0</v>
      </c>
      <c r="F4" s="330" t="s">
        <v>106</v>
      </c>
      <c r="G4" s="335"/>
      <c r="H4" s="327"/>
      <c r="I4" s="327"/>
      <c r="J4" s="327"/>
      <c r="O4" s="338"/>
      <c r="P4" s="349"/>
      <c r="Q4" s="349"/>
      <c r="R4" s="359" t="s">
        <v>118</v>
      </c>
      <c r="S4" s="1"/>
      <c r="T4" s="1"/>
    </row>
    <row r="5" spans="1:20" s="77" customFormat="1" ht="31.5" customHeight="1" thickBot="1">
      <c r="A5" s="106" t="s">
        <v>18</v>
      </c>
      <c r="B5" s="280"/>
      <c r="C5" s="455" t="s">
        <v>22</v>
      </c>
      <c r="D5" s="457"/>
      <c r="E5" s="283"/>
      <c r="F5" s="330" t="s">
        <v>107</v>
      </c>
      <c r="G5" s="335"/>
      <c r="H5" s="327"/>
      <c r="I5" s="327"/>
      <c r="J5" s="327"/>
      <c r="K5" s="469" t="s">
        <v>29</v>
      </c>
      <c r="L5" s="469"/>
      <c r="M5" s="470" t="s">
        <v>30</v>
      </c>
      <c r="N5" s="471"/>
      <c r="O5" s="338"/>
      <c r="P5" s="349"/>
      <c r="Q5" s="349"/>
      <c r="R5" s="360" t="s">
        <v>116</v>
      </c>
      <c r="S5" s="1"/>
      <c r="T5" s="1"/>
    </row>
    <row r="6" spans="1:20" s="77" customFormat="1" ht="1.5" customHeight="1" thickBot="1">
      <c r="A6" s="93"/>
      <c r="B6" s="192"/>
      <c r="C6" s="104"/>
      <c r="D6" s="104"/>
      <c r="E6" s="92"/>
      <c r="F6" s="92"/>
      <c r="G6" s="92"/>
      <c r="H6" s="92"/>
      <c r="I6" s="92"/>
      <c r="J6" s="132"/>
      <c r="O6" s="339"/>
      <c r="P6" s="350"/>
      <c r="Q6" s="350"/>
      <c r="R6" s="355"/>
    </row>
    <row r="7" spans="1:20" ht="20.100000000000001" customHeight="1" thickBot="1">
      <c r="A7" s="82" t="s">
        <v>7</v>
      </c>
      <c r="B7" s="453" t="s">
        <v>12</v>
      </c>
      <c r="C7" s="461" t="s">
        <v>114</v>
      </c>
      <c r="D7" s="465" t="s">
        <v>112</v>
      </c>
      <c r="E7" s="83" t="s">
        <v>8</v>
      </c>
      <c r="F7" s="458" t="s">
        <v>103</v>
      </c>
      <c r="G7" s="459"/>
      <c r="H7" s="459"/>
      <c r="I7" s="460"/>
      <c r="J7" s="331"/>
      <c r="K7" s="472" t="s">
        <v>28</v>
      </c>
      <c r="L7" s="472" t="s">
        <v>27</v>
      </c>
      <c r="M7" s="472" t="s">
        <v>28</v>
      </c>
      <c r="N7" s="474" t="s">
        <v>27</v>
      </c>
      <c r="O7" s="467" t="s">
        <v>113</v>
      </c>
      <c r="P7" s="463" t="s">
        <v>115</v>
      </c>
      <c r="Q7" s="463" t="s">
        <v>120</v>
      </c>
      <c r="R7" s="450" t="s">
        <v>119</v>
      </c>
    </row>
    <row r="8" spans="1:20" ht="32.25" customHeight="1" thickBot="1">
      <c r="A8" s="84" t="s">
        <v>9</v>
      </c>
      <c r="B8" s="454"/>
      <c r="C8" s="462"/>
      <c r="D8" s="466"/>
      <c r="E8" s="85" t="s">
        <v>9</v>
      </c>
      <c r="F8" s="332" t="s">
        <v>104</v>
      </c>
      <c r="G8" s="333" t="s">
        <v>105</v>
      </c>
      <c r="H8" s="332" t="s">
        <v>7</v>
      </c>
      <c r="I8" s="332" t="s">
        <v>8</v>
      </c>
      <c r="J8" s="326" t="s">
        <v>11</v>
      </c>
      <c r="K8" s="473"/>
      <c r="L8" s="473"/>
      <c r="M8" s="473"/>
      <c r="N8" s="475"/>
      <c r="O8" s="468"/>
      <c r="P8" s="464"/>
      <c r="Q8" s="464"/>
      <c r="R8" s="451"/>
    </row>
    <row r="9" spans="1:20" ht="1.5" customHeight="1">
      <c r="A9" s="108">
        <f ca="1">+E3+E4</f>
        <v>42331</v>
      </c>
      <c r="B9" s="193"/>
      <c r="C9" s="110">
        <f ca="1">+(E9-A9)*24</f>
        <v>0</v>
      </c>
      <c r="D9" s="111"/>
      <c r="E9" s="109">
        <f ca="1">+E3+E4</f>
        <v>42331</v>
      </c>
      <c r="F9" s="220"/>
      <c r="G9" s="220"/>
      <c r="H9" s="220"/>
      <c r="I9" s="220"/>
      <c r="J9" s="151"/>
      <c r="K9" s="163">
        <v>0</v>
      </c>
      <c r="L9" s="164">
        <v>0</v>
      </c>
      <c r="M9" s="163">
        <v>0</v>
      </c>
      <c r="N9" s="167">
        <v>0</v>
      </c>
      <c r="O9" s="340"/>
      <c r="P9" s="351"/>
      <c r="Q9" s="351"/>
      <c r="R9" s="356"/>
    </row>
    <row r="10" spans="1:20" ht="27.75" customHeight="1" outlineLevel="1">
      <c r="A10" s="186">
        <f ca="1">+E9</f>
        <v>42331</v>
      </c>
      <c r="B10" s="194"/>
      <c r="C10" s="343">
        <v>0</v>
      </c>
      <c r="D10" s="344"/>
      <c r="E10" s="187">
        <f t="shared" ref="E10:E206" ca="1" si="0">IF(ISBLANK(D10),+A10+C10/24,+A10+D10/24)</f>
        <v>42331</v>
      </c>
      <c r="F10" s="187"/>
      <c r="G10" s="187"/>
      <c r="H10" s="187"/>
      <c r="I10" s="187"/>
      <c r="J10" s="189"/>
      <c r="K10" s="165"/>
      <c r="L10" s="166"/>
      <c r="M10" s="165"/>
      <c r="N10" s="168">
        <f>+IF(M10&lt;&gt;"",ROUND(SUM($D$9:D10)/24,2),0)</f>
        <v>0</v>
      </c>
      <c r="O10" s="341"/>
      <c r="P10" s="352"/>
      <c r="Q10" s="352"/>
      <c r="R10" s="357"/>
    </row>
    <row r="11" spans="1:20" ht="27.75" customHeight="1" outlineLevel="1">
      <c r="A11" s="186">
        <f ca="1">+E10</f>
        <v>42331</v>
      </c>
      <c r="B11" s="318"/>
      <c r="C11" s="345"/>
      <c r="D11" s="337"/>
      <c r="E11" s="187">
        <f t="shared" ca="1" si="0"/>
        <v>42331</v>
      </c>
      <c r="F11" s="114"/>
      <c r="G11" s="112" t="str">
        <f>IF(F11="","",E11)</f>
        <v/>
      </c>
      <c r="H11" s="187" t="str">
        <f>IF(F11="","",A11)</f>
        <v/>
      </c>
      <c r="I11" s="187"/>
      <c r="J11" s="321"/>
      <c r="K11" s="165"/>
      <c r="L11" s="166"/>
      <c r="M11" s="165"/>
      <c r="N11" s="168"/>
      <c r="O11" s="342"/>
      <c r="P11" s="353">
        <f t="shared" ref="P11:P74" si="1">O11-D11</f>
        <v>0</v>
      </c>
      <c r="Q11" s="353"/>
      <c r="R11" s="357"/>
    </row>
    <row r="12" spans="1:20" s="185" customFormat="1" ht="32.25" customHeight="1" outlineLevel="1">
      <c r="A12" s="310">
        <f ca="1">+E11</f>
        <v>42331</v>
      </c>
      <c r="B12" s="334"/>
      <c r="C12" s="346"/>
      <c r="D12" s="337"/>
      <c r="E12" s="187">
        <f t="shared" ca="1" si="0"/>
        <v>42331</v>
      </c>
      <c r="F12" s="114"/>
      <c r="G12" s="112"/>
      <c r="H12" s="187"/>
      <c r="I12" s="187"/>
      <c r="J12" s="321"/>
      <c r="K12" s="311"/>
      <c r="L12" s="312"/>
      <c r="M12" s="311"/>
      <c r="N12" s="313"/>
      <c r="O12" s="342"/>
      <c r="P12" s="353">
        <f t="shared" si="1"/>
        <v>0</v>
      </c>
      <c r="Q12" s="353"/>
      <c r="R12" s="357"/>
    </row>
    <row r="13" spans="1:20" s="185" customFormat="1" ht="30" customHeight="1" outlineLevel="1">
      <c r="A13" s="310">
        <f t="shared" ref="A13:A137" ca="1" si="2">+E12</f>
        <v>42331</v>
      </c>
      <c r="B13" s="334"/>
      <c r="C13" s="346"/>
      <c r="D13" s="337"/>
      <c r="E13" s="187">
        <f t="shared" ca="1" si="0"/>
        <v>42331</v>
      </c>
      <c r="F13" s="114"/>
      <c r="G13" s="112"/>
      <c r="H13" s="187"/>
      <c r="I13" s="187"/>
      <c r="J13" s="321"/>
      <c r="K13" s="311"/>
      <c r="L13" s="312"/>
      <c r="M13" s="311"/>
      <c r="N13" s="313"/>
      <c r="O13" s="342"/>
      <c r="P13" s="353">
        <f t="shared" si="1"/>
        <v>0</v>
      </c>
      <c r="Q13" s="353"/>
      <c r="R13" s="357"/>
    </row>
    <row r="14" spans="1:20" s="185" customFormat="1" ht="27.75" customHeight="1" outlineLevel="1">
      <c r="A14" s="310">
        <f t="shared" ca="1" si="2"/>
        <v>42331</v>
      </c>
      <c r="B14" s="334"/>
      <c r="C14" s="346"/>
      <c r="D14" s="337"/>
      <c r="E14" s="187">
        <f t="shared" ca="1" si="0"/>
        <v>42331</v>
      </c>
      <c r="F14" s="114"/>
      <c r="G14" s="112"/>
      <c r="H14" s="187"/>
      <c r="I14" s="187"/>
      <c r="J14" s="321"/>
      <c r="K14" s="311"/>
      <c r="L14" s="312"/>
      <c r="M14" s="311"/>
      <c r="N14" s="313"/>
      <c r="O14" s="342"/>
      <c r="P14" s="353">
        <f t="shared" si="1"/>
        <v>0</v>
      </c>
      <c r="Q14" s="353"/>
      <c r="R14" s="357"/>
    </row>
    <row r="15" spans="1:20" s="185" customFormat="1" ht="27.75" customHeight="1" outlineLevel="1">
      <c r="A15" s="310">
        <f t="shared" ca="1" si="2"/>
        <v>42331</v>
      </c>
      <c r="B15" s="334"/>
      <c r="C15" s="346"/>
      <c r="D15" s="337"/>
      <c r="E15" s="187">
        <f t="shared" ca="1" si="0"/>
        <v>42331</v>
      </c>
      <c r="F15" s="114"/>
      <c r="G15" s="112"/>
      <c r="H15" s="187"/>
      <c r="I15" s="187"/>
      <c r="J15" s="321"/>
      <c r="K15" s="311"/>
      <c r="L15" s="312"/>
      <c r="M15" s="311"/>
      <c r="N15" s="313"/>
      <c r="O15" s="342"/>
      <c r="P15" s="353">
        <f t="shared" si="1"/>
        <v>0</v>
      </c>
      <c r="Q15" s="353"/>
      <c r="R15" s="357"/>
    </row>
    <row r="16" spans="1:20" s="185" customFormat="1" ht="27.75" customHeight="1" outlineLevel="1">
      <c r="A16" s="310">
        <f t="shared" ca="1" si="2"/>
        <v>42331</v>
      </c>
      <c r="B16" s="334"/>
      <c r="C16" s="346"/>
      <c r="D16" s="337"/>
      <c r="E16" s="187">
        <f t="shared" ca="1" si="0"/>
        <v>42331</v>
      </c>
      <c r="F16" s="114"/>
      <c r="G16" s="112"/>
      <c r="H16" s="187"/>
      <c r="I16" s="187"/>
      <c r="J16" s="219"/>
      <c r="K16" s="311"/>
      <c r="L16" s="312"/>
      <c r="M16" s="311"/>
      <c r="N16" s="313"/>
      <c r="O16" s="342"/>
      <c r="P16" s="353">
        <f t="shared" si="1"/>
        <v>0</v>
      </c>
      <c r="Q16" s="353"/>
      <c r="R16" s="357"/>
    </row>
    <row r="17" spans="1:18" s="185" customFormat="1" ht="27.75" customHeight="1" outlineLevel="1">
      <c r="A17" s="310">
        <f t="shared" ca="1" si="2"/>
        <v>42331</v>
      </c>
      <c r="B17" s="334"/>
      <c r="C17" s="346"/>
      <c r="D17" s="337"/>
      <c r="E17" s="187">
        <f t="shared" ca="1" si="0"/>
        <v>42331</v>
      </c>
      <c r="F17" s="114"/>
      <c r="G17" s="112"/>
      <c r="H17" s="187"/>
      <c r="I17" s="187"/>
      <c r="J17" s="321"/>
      <c r="K17" s="311"/>
      <c r="L17" s="312"/>
      <c r="M17" s="311"/>
      <c r="N17" s="313"/>
      <c r="O17" s="342"/>
      <c r="P17" s="353">
        <f t="shared" si="1"/>
        <v>0</v>
      </c>
      <c r="Q17" s="353"/>
      <c r="R17" s="357"/>
    </row>
    <row r="18" spans="1:18" s="185" customFormat="1" ht="27.75" customHeight="1" outlineLevel="1">
      <c r="A18" s="310">
        <f t="shared" ca="1" si="2"/>
        <v>42331</v>
      </c>
      <c r="B18" s="334"/>
      <c r="C18" s="346"/>
      <c r="D18" s="337"/>
      <c r="E18" s="187">
        <f t="shared" ca="1" si="0"/>
        <v>42331</v>
      </c>
      <c r="F18" s="114"/>
      <c r="G18" s="112"/>
      <c r="H18" s="187"/>
      <c r="I18" s="187"/>
      <c r="J18" s="219"/>
      <c r="K18" s="311"/>
      <c r="L18" s="312"/>
      <c r="M18" s="311"/>
      <c r="N18" s="313"/>
      <c r="O18" s="342"/>
      <c r="P18" s="353">
        <f t="shared" si="1"/>
        <v>0</v>
      </c>
      <c r="Q18" s="353"/>
      <c r="R18" s="357"/>
    </row>
    <row r="19" spans="1:18" s="185" customFormat="1" ht="27.75" customHeight="1" outlineLevel="1">
      <c r="A19" s="310">
        <f t="shared" ca="1" si="2"/>
        <v>42331</v>
      </c>
      <c r="B19" s="334"/>
      <c r="C19" s="346"/>
      <c r="D19" s="337"/>
      <c r="E19" s="187">
        <f t="shared" ca="1" si="0"/>
        <v>42331</v>
      </c>
      <c r="F19" s="114"/>
      <c r="G19" s="112"/>
      <c r="H19" s="187"/>
      <c r="I19" s="187"/>
      <c r="J19" s="321"/>
      <c r="K19" s="311"/>
      <c r="L19" s="312"/>
      <c r="M19" s="311"/>
      <c r="N19" s="313"/>
      <c r="O19" s="342"/>
      <c r="P19" s="353">
        <f t="shared" si="1"/>
        <v>0</v>
      </c>
      <c r="Q19" s="353"/>
      <c r="R19" s="357"/>
    </row>
    <row r="20" spans="1:18" s="185" customFormat="1" ht="27.75" customHeight="1" outlineLevel="1">
      <c r="A20" s="310">
        <f t="shared" ca="1" si="2"/>
        <v>42331</v>
      </c>
      <c r="B20" s="334"/>
      <c r="C20" s="346"/>
      <c r="D20" s="337"/>
      <c r="E20" s="187">
        <f t="shared" ca="1" si="0"/>
        <v>42331</v>
      </c>
      <c r="F20" s="114"/>
      <c r="G20" s="112"/>
      <c r="H20" s="187"/>
      <c r="I20" s="187"/>
      <c r="J20" s="219"/>
      <c r="K20" s="311"/>
      <c r="L20" s="312"/>
      <c r="M20" s="311"/>
      <c r="N20" s="313"/>
      <c r="O20" s="342"/>
      <c r="P20" s="353">
        <f t="shared" si="1"/>
        <v>0</v>
      </c>
      <c r="Q20" s="353"/>
      <c r="R20" s="357"/>
    </row>
    <row r="21" spans="1:18" s="185" customFormat="1" ht="27.75" customHeight="1" outlineLevel="1">
      <c r="A21" s="310">
        <f t="shared" ca="1" si="2"/>
        <v>42331</v>
      </c>
      <c r="B21" s="334"/>
      <c r="C21" s="346"/>
      <c r="D21" s="337"/>
      <c r="E21" s="187">
        <f t="shared" ca="1" si="0"/>
        <v>42331</v>
      </c>
      <c r="F21" s="114"/>
      <c r="G21" s="112"/>
      <c r="H21" s="187"/>
      <c r="I21" s="187"/>
      <c r="J21" s="321"/>
      <c r="K21" s="311"/>
      <c r="L21" s="312"/>
      <c r="M21" s="311"/>
      <c r="N21" s="313"/>
      <c r="O21" s="342"/>
      <c r="P21" s="353">
        <f t="shared" si="1"/>
        <v>0</v>
      </c>
      <c r="Q21" s="353"/>
      <c r="R21" s="357"/>
    </row>
    <row r="22" spans="1:18" s="185" customFormat="1" ht="27.75" customHeight="1" outlineLevel="1">
      <c r="A22" s="310">
        <f t="shared" ca="1" si="2"/>
        <v>42331</v>
      </c>
      <c r="B22" s="334"/>
      <c r="C22" s="346"/>
      <c r="D22" s="337"/>
      <c r="E22" s="187">
        <f t="shared" ca="1" si="0"/>
        <v>42331</v>
      </c>
      <c r="F22" s="114"/>
      <c r="G22" s="112"/>
      <c r="H22" s="187"/>
      <c r="I22" s="187"/>
      <c r="J22" s="219"/>
      <c r="K22" s="311"/>
      <c r="L22" s="312"/>
      <c r="M22" s="311"/>
      <c r="N22" s="313"/>
      <c r="O22" s="342"/>
      <c r="P22" s="353">
        <f t="shared" si="1"/>
        <v>0</v>
      </c>
      <c r="Q22" s="353"/>
      <c r="R22" s="357"/>
    </row>
    <row r="23" spans="1:18" s="185" customFormat="1" ht="27.75" customHeight="1" outlineLevel="1">
      <c r="A23" s="310">
        <f t="shared" ca="1" si="2"/>
        <v>42331</v>
      </c>
      <c r="B23" s="334"/>
      <c r="C23" s="346"/>
      <c r="D23" s="337"/>
      <c r="E23" s="187">
        <f t="shared" ca="1" si="0"/>
        <v>42331</v>
      </c>
      <c r="F23" s="114"/>
      <c r="G23" s="112"/>
      <c r="H23" s="187"/>
      <c r="I23" s="187"/>
      <c r="J23" s="219"/>
      <c r="K23" s="311"/>
      <c r="L23" s="312"/>
      <c r="M23" s="311"/>
      <c r="N23" s="313"/>
      <c r="O23" s="342"/>
      <c r="P23" s="353">
        <f t="shared" si="1"/>
        <v>0</v>
      </c>
      <c r="Q23" s="353"/>
      <c r="R23" s="357"/>
    </row>
    <row r="24" spans="1:18" s="185" customFormat="1" ht="27.75" customHeight="1" outlineLevel="1">
      <c r="A24" s="310">
        <f t="shared" ca="1" si="2"/>
        <v>42331</v>
      </c>
      <c r="B24" s="334"/>
      <c r="C24" s="346"/>
      <c r="D24" s="337"/>
      <c r="E24" s="187">
        <f t="shared" ca="1" si="0"/>
        <v>42331</v>
      </c>
      <c r="F24" s="114"/>
      <c r="G24" s="112"/>
      <c r="H24" s="187"/>
      <c r="I24" s="187"/>
      <c r="J24" s="219"/>
      <c r="K24" s="311"/>
      <c r="L24" s="312"/>
      <c r="M24" s="311"/>
      <c r="N24" s="313"/>
      <c r="O24" s="342"/>
      <c r="P24" s="353">
        <f t="shared" si="1"/>
        <v>0</v>
      </c>
      <c r="Q24" s="353"/>
      <c r="R24" s="357"/>
    </row>
    <row r="25" spans="1:18" s="185" customFormat="1" ht="27.75" customHeight="1" outlineLevel="1">
      <c r="A25" s="310">
        <f t="shared" ca="1" si="2"/>
        <v>42331</v>
      </c>
      <c r="B25" s="334"/>
      <c r="C25" s="346"/>
      <c r="D25" s="337"/>
      <c r="E25" s="187">
        <f t="shared" ca="1" si="0"/>
        <v>42331</v>
      </c>
      <c r="F25" s="114"/>
      <c r="G25" s="112"/>
      <c r="H25" s="187"/>
      <c r="I25" s="187"/>
      <c r="J25" s="219"/>
      <c r="K25" s="311"/>
      <c r="L25" s="312"/>
      <c r="M25" s="311"/>
      <c r="N25" s="313"/>
      <c r="O25" s="342"/>
      <c r="P25" s="353">
        <f t="shared" si="1"/>
        <v>0</v>
      </c>
      <c r="Q25" s="353"/>
      <c r="R25" s="357"/>
    </row>
    <row r="26" spans="1:18" s="185" customFormat="1" ht="27.75" customHeight="1" outlineLevel="1">
      <c r="A26" s="310">
        <f t="shared" ca="1" si="2"/>
        <v>42331</v>
      </c>
      <c r="B26" s="334"/>
      <c r="C26" s="346"/>
      <c r="D26" s="337"/>
      <c r="E26" s="187">
        <f t="shared" ca="1" si="0"/>
        <v>42331</v>
      </c>
      <c r="F26" s="114"/>
      <c r="G26" s="112"/>
      <c r="H26" s="187"/>
      <c r="I26" s="187"/>
      <c r="J26" s="219"/>
      <c r="K26" s="311"/>
      <c r="L26" s="312"/>
      <c r="M26" s="311"/>
      <c r="N26" s="313"/>
      <c r="O26" s="342"/>
      <c r="P26" s="353">
        <f t="shared" si="1"/>
        <v>0</v>
      </c>
      <c r="Q26" s="353"/>
      <c r="R26" s="357"/>
    </row>
    <row r="27" spans="1:18" s="185" customFormat="1" ht="27.75" customHeight="1" outlineLevel="1">
      <c r="A27" s="310">
        <f t="shared" ca="1" si="2"/>
        <v>42331</v>
      </c>
      <c r="B27" s="334"/>
      <c r="C27" s="346"/>
      <c r="D27" s="337"/>
      <c r="E27" s="187">
        <f t="shared" ca="1" si="0"/>
        <v>42331</v>
      </c>
      <c r="F27" s="114"/>
      <c r="G27" s="112"/>
      <c r="H27" s="187"/>
      <c r="I27" s="187"/>
      <c r="J27" s="219"/>
      <c r="K27" s="311"/>
      <c r="L27" s="312"/>
      <c r="M27" s="311"/>
      <c r="N27" s="313"/>
      <c r="O27" s="342"/>
      <c r="P27" s="353">
        <f t="shared" si="1"/>
        <v>0</v>
      </c>
      <c r="Q27" s="353"/>
      <c r="R27" s="357"/>
    </row>
    <row r="28" spans="1:18" s="185" customFormat="1" ht="27.75" customHeight="1" outlineLevel="1">
      <c r="A28" s="310">
        <f t="shared" ca="1" si="2"/>
        <v>42331</v>
      </c>
      <c r="B28" s="334"/>
      <c r="C28" s="346"/>
      <c r="D28" s="337"/>
      <c r="E28" s="187">
        <f t="shared" ca="1" si="0"/>
        <v>42331</v>
      </c>
      <c r="F28" s="114"/>
      <c r="G28" s="112"/>
      <c r="H28" s="187"/>
      <c r="I28" s="187"/>
      <c r="J28" s="219"/>
      <c r="K28" s="311"/>
      <c r="L28" s="312"/>
      <c r="M28" s="311"/>
      <c r="N28" s="313"/>
      <c r="O28" s="342"/>
      <c r="P28" s="353">
        <f t="shared" si="1"/>
        <v>0</v>
      </c>
      <c r="Q28" s="353"/>
      <c r="R28" s="357"/>
    </row>
    <row r="29" spans="1:18" s="185" customFormat="1" ht="27.75" customHeight="1" outlineLevel="1">
      <c r="A29" s="310">
        <f t="shared" ca="1" si="2"/>
        <v>42331</v>
      </c>
      <c r="B29" s="334"/>
      <c r="C29" s="346"/>
      <c r="D29" s="337"/>
      <c r="E29" s="187">
        <f t="shared" ca="1" si="0"/>
        <v>42331</v>
      </c>
      <c r="F29" s="114"/>
      <c r="G29" s="112"/>
      <c r="H29" s="187"/>
      <c r="I29" s="187"/>
      <c r="J29" s="219"/>
      <c r="K29" s="311"/>
      <c r="L29" s="312"/>
      <c r="M29" s="311"/>
      <c r="N29" s="313"/>
      <c r="O29" s="342"/>
      <c r="P29" s="353">
        <f t="shared" si="1"/>
        <v>0</v>
      </c>
      <c r="Q29" s="353"/>
      <c r="R29" s="357"/>
    </row>
    <row r="30" spans="1:18" s="185" customFormat="1" ht="27.75" customHeight="1" outlineLevel="1">
      <c r="A30" s="310">
        <f t="shared" ca="1" si="2"/>
        <v>42331</v>
      </c>
      <c r="B30" s="334"/>
      <c r="C30" s="346"/>
      <c r="D30" s="337"/>
      <c r="E30" s="187">
        <f t="shared" ca="1" si="0"/>
        <v>42331</v>
      </c>
      <c r="F30" s="114"/>
      <c r="G30" s="112"/>
      <c r="H30" s="187"/>
      <c r="I30" s="187"/>
      <c r="J30" s="219"/>
      <c r="K30" s="311"/>
      <c r="L30" s="312"/>
      <c r="M30" s="311"/>
      <c r="N30" s="313"/>
      <c r="O30" s="342"/>
      <c r="P30" s="353">
        <f t="shared" si="1"/>
        <v>0</v>
      </c>
      <c r="Q30" s="353"/>
      <c r="R30" s="357"/>
    </row>
    <row r="31" spans="1:18" s="185" customFormat="1" ht="27.75" customHeight="1" outlineLevel="1">
      <c r="A31" s="310">
        <f t="shared" ca="1" si="2"/>
        <v>42331</v>
      </c>
      <c r="B31" s="334"/>
      <c r="C31" s="346"/>
      <c r="D31" s="337"/>
      <c r="E31" s="187">
        <f t="shared" ca="1" si="0"/>
        <v>42331</v>
      </c>
      <c r="F31" s="114"/>
      <c r="G31" s="112"/>
      <c r="H31" s="187"/>
      <c r="I31" s="187"/>
      <c r="J31" s="219"/>
      <c r="K31" s="311"/>
      <c r="L31" s="312"/>
      <c r="M31" s="311"/>
      <c r="N31" s="313"/>
      <c r="O31" s="342"/>
      <c r="P31" s="353">
        <f t="shared" si="1"/>
        <v>0</v>
      </c>
      <c r="Q31" s="353"/>
      <c r="R31" s="357"/>
    </row>
    <row r="32" spans="1:18" s="185" customFormat="1" ht="27.75" customHeight="1" outlineLevel="1">
      <c r="A32" s="310">
        <f t="shared" ca="1" si="2"/>
        <v>42331</v>
      </c>
      <c r="B32" s="334"/>
      <c r="C32" s="346"/>
      <c r="D32" s="337"/>
      <c r="E32" s="187">
        <f t="shared" ca="1" si="0"/>
        <v>42331</v>
      </c>
      <c r="F32" s="114"/>
      <c r="G32" s="112"/>
      <c r="H32" s="187"/>
      <c r="I32" s="187"/>
      <c r="J32" s="219"/>
      <c r="K32" s="311"/>
      <c r="L32" s="312"/>
      <c r="M32" s="311"/>
      <c r="N32" s="313"/>
      <c r="O32" s="342"/>
      <c r="P32" s="353">
        <f t="shared" si="1"/>
        <v>0</v>
      </c>
      <c r="Q32" s="353"/>
      <c r="R32" s="357"/>
    </row>
    <row r="33" spans="1:18" s="185" customFormat="1" ht="27.75" customHeight="1" outlineLevel="1">
      <c r="A33" s="310">
        <f t="shared" ca="1" si="2"/>
        <v>42331</v>
      </c>
      <c r="B33" s="334"/>
      <c r="C33" s="346"/>
      <c r="D33" s="337"/>
      <c r="E33" s="187">
        <f t="shared" ca="1" si="0"/>
        <v>42331</v>
      </c>
      <c r="F33" s="114"/>
      <c r="G33" s="112"/>
      <c r="H33" s="187"/>
      <c r="I33" s="187"/>
      <c r="J33" s="219"/>
      <c r="K33" s="311"/>
      <c r="L33" s="312"/>
      <c r="M33" s="311"/>
      <c r="N33" s="313"/>
      <c r="O33" s="342"/>
      <c r="P33" s="353">
        <f t="shared" si="1"/>
        <v>0</v>
      </c>
      <c r="Q33" s="353"/>
      <c r="R33" s="357"/>
    </row>
    <row r="34" spans="1:18" s="185" customFormat="1" ht="27.75" customHeight="1" outlineLevel="1">
      <c r="A34" s="310">
        <f t="shared" ca="1" si="2"/>
        <v>42331</v>
      </c>
      <c r="B34" s="334"/>
      <c r="C34" s="346"/>
      <c r="D34" s="337"/>
      <c r="E34" s="187">
        <f t="shared" ca="1" si="0"/>
        <v>42331</v>
      </c>
      <c r="F34" s="114"/>
      <c r="G34" s="112"/>
      <c r="H34" s="187"/>
      <c r="I34" s="187"/>
      <c r="J34" s="219"/>
      <c r="K34" s="311"/>
      <c r="L34" s="312"/>
      <c r="M34" s="311"/>
      <c r="N34" s="313"/>
      <c r="O34" s="342"/>
      <c r="P34" s="353">
        <f t="shared" si="1"/>
        <v>0</v>
      </c>
      <c r="Q34" s="353"/>
      <c r="R34" s="357"/>
    </row>
    <row r="35" spans="1:18" s="185" customFormat="1" ht="27.75" customHeight="1" outlineLevel="1">
      <c r="A35" s="310">
        <f t="shared" ca="1" si="2"/>
        <v>42331</v>
      </c>
      <c r="B35" s="334"/>
      <c r="C35" s="346"/>
      <c r="D35" s="337"/>
      <c r="E35" s="187">
        <f t="shared" ca="1" si="0"/>
        <v>42331</v>
      </c>
      <c r="F35" s="114"/>
      <c r="G35" s="112"/>
      <c r="H35" s="187"/>
      <c r="I35" s="187"/>
      <c r="J35" s="219"/>
      <c r="K35" s="311"/>
      <c r="L35" s="312"/>
      <c r="M35" s="311"/>
      <c r="N35" s="313"/>
      <c r="O35" s="342"/>
      <c r="P35" s="353">
        <f t="shared" si="1"/>
        <v>0</v>
      </c>
      <c r="Q35" s="353"/>
      <c r="R35" s="357"/>
    </row>
    <row r="36" spans="1:18" s="185" customFormat="1" ht="27.75" customHeight="1" outlineLevel="1">
      <c r="A36" s="310">
        <f t="shared" ca="1" si="2"/>
        <v>42331</v>
      </c>
      <c r="B36" s="334"/>
      <c r="C36" s="346"/>
      <c r="D36" s="337"/>
      <c r="E36" s="187">
        <f t="shared" ca="1" si="0"/>
        <v>42331</v>
      </c>
      <c r="F36" s="114"/>
      <c r="G36" s="112"/>
      <c r="H36" s="187"/>
      <c r="I36" s="187"/>
      <c r="J36" s="219"/>
      <c r="K36" s="311"/>
      <c r="L36" s="312"/>
      <c r="M36" s="311"/>
      <c r="N36" s="313"/>
      <c r="O36" s="342"/>
      <c r="P36" s="353">
        <f t="shared" si="1"/>
        <v>0</v>
      </c>
      <c r="Q36" s="353"/>
      <c r="R36" s="357"/>
    </row>
    <row r="37" spans="1:18" s="185" customFormat="1" ht="27.75" customHeight="1" outlineLevel="1">
      <c r="A37" s="310">
        <f t="shared" ca="1" si="2"/>
        <v>42331</v>
      </c>
      <c r="B37" s="334"/>
      <c r="C37" s="346"/>
      <c r="D37" s="337"/>
      <c r="E37" s="187">
        <f t="shared" ca="1" si="0"/>
        <v>42331</v>
      </c>
      <c r="F37" s="114"/>
      <c r="G37" s="112"/>
      <c r="H37" s="187"/>
      <c r="I37" s="187"/>
      <c r="J37" s="219"/>
      <c r="K37" s="311"/>
      <c r="L37" s="312"/>
      <c r="M37" s="311"/>
      <c r="N37" s="313"/>
      <c r="O37" s="342"/>
      <c r="P37" s="353">
        <f t="shared" si="1"/>
        <v>0</v>
      </c>
      <c r="Q37" s="353"/>
      <c r="R37" s="357"/>
    </row>
    <row r="38" spans="1:18" s="185" customFormat="1" ht="27.75" customHeight="1" outlineLevel="1">
      <c r="A38" s="310">
        <f t="shared" ca="1" si="2"/>
        <v>42331</v>
      </c>
      <c r="B38" s="334"/>
      <c r="C38" s="346"/>
      <c r="D38" s="337"/>
      <c r="E38" s="187">
        <f t="shared" ca="1" si="0"/>
        <v>42331</v>
      </c>
      <c r="F38" s="114"/>
      <c r="G38" s="112"/>
      <c r="H38" s="187"/>
      <c r="I38" s="187"/>
      <c r="J38" s="219"/>
      <c r="K38" s="311"/>
      <c r="L38" s="312"/>
      <c r="M38" s="311"/>
      <c r="N38" s="313"/>
      <c r="O38" s="342"/>
      <c r="P38" s="353">
        <f t="shared" si="1"/>
        <v>0</v>
      </c>
      <c r="Q38" s="353"/>
      <c r="R38" s="357"/>
    </row>
    <row r="39" spans="1:18" s="185" customFormat="1" ht="27.75" customHeight="1" outlineLevel="1">
      <c r="A39" s="310">
        <f t="shared" ca="1" si="2"/>
        <v>42331</v>
      </c>
      <c r="B39" s="334"/>
      <c r="C39" s="346"/>
      <c r="D39" s="337"/>
      <c r="E39" s="187">
        <f t="shared" ca="1" si="0"/>
        <v>42331</v>
      </c>
      <c r="F39" s="114"/>
      <c r="G39" s="112"/>
      <c r="H39" s="187"/>
      <c r="I39" s="187"/>
      <c r="J39" s="219"/>
      <c r="K39" s="311"/>
      <c r="L39" s="312"/>
      <c r="M39" s="311"/>
      <c r="N39" s="313"/>
      <c r="O39" s="342"/>
      <c r="P39" s="353">
        <f t="shared" si="1"/>
        <v>0</v>
      </c>
      <c r="Q39" s="353"/>
      <c r="R39" s="357"/>
    </row>
    <row r="40" spans="1:18" s="185" customFormat="1" ht="27.75" customHeight="1" outlineLevel="1">
      <c r="A40" s="310">
        <f t="shared" ca="1" si="2"/>
        <v>42331</v>
      </c>
      <c r="B40" s="334"/>
      <c r="C40" s="346"/>
      <c r="D40" s="337"/>
      <c r="E40" s="187">
        <f t="shared" ca="1" si="0"/>
        <v>42331</v>
      </c>
      <c r="F40" s="114"/>
      <c r="G40" s="112"/>
      <c r="H40" s="187"/>
      <c r="I40" s="187"/>
      <c r="J40" s="219"/>
      <c r="K40" s="311"/>
      <c r="L40" s="312"/>
      <c r="M40" s="311"/>
      <c r="N40" s="313"/>
      <c r="O40" s="342"/>
      <c r="P40" s="353">
        <f t="shared" si="1"/>
        <v>0</v>
      </c>
      <c r="Q40" s="353"/>
      <c r="R40" s="357"/>
    </row>
    <row r="41" spans="1:18" s="185" customFormat="1" ht="27.75" customHeight="1" outlineLevel="1">
      <c r="A41" s="310">
        <f t="shared" ca="1" si="2"/>
        <v>42331</v>
      </c>
      <c r="B41" s="334"/>
      <c r="C41" s="346"/>
      <c r="D41" s="337"/>
      <c r="E41" s="187">
        <f t="shared" ca="1" si="0"/>
        <v>42331</v>
      </c>
      <c r="F41" s="114"/>
      <c r="G41" s="112"/>
      <c r="H41" s="187"/>
      <c r="I41" s="187"/>
      <c r="J41" s="219"/>
      <c r="K41" s="311"/>
      <c r="L41" s="312"/>
      <c r="M41" s="311"/>
      <c r="N41" s="313"/>
      <c r="O41" s="342"/>
      <c r="P41" s="353">
        <f t="shared" si="1"/>
        <v>0</v>
      </c>
      <c r="Q41" s="353"/>
      <c r="R41" s="357"/>
    </row>
    <row r="42" spans="1:18" s="185" customFormat="1" ht="27.75" customHeight="1" outlineLevel="1">
      <c r="A42" s="310">
        <f t="shared" ca="1" si="2"/>
        <v>42331</v>
      </c>
      <c r="B42" s="334"/>
      <c r="C42" s="346"/>
      <c r="D42" s="337"/>
      <c r="E42" s="187">
        <f t="shared" ca="1" si="0"/>
        <v>42331</v>
      </c>
      <c r="F42" s="114"/>
      <c r="G42" s="112"/>
      <c r="H42" s="187"/>
      <c r="I42" s="187"/>
      <c r="J42" s="219"/>
      <c r="K42" s="311"/>
      <c r="L42" s="312"/>
      <c r="M42" s="311"/>
      <c r="N42" s="313"/>
      <c r="O42" s="342"/>
      <c r="P42" s="353">
        <f t="shared" si="1"/>
        <v>0</v>
      </c>
      <c r="Q42" s="353"/>
      <c r="R42" s="357"/>
    </row>
    <row r="43" spans="1:18" s="185" customFormat="1" ht="27.75" customHeight="1" outlineLevel="1">
      <c r="A43" s="310">
        <f t="shared" ca="1" si="2"/>
        <v>42331</v>
      </c>
      <c r="B43" s="334"/>
      <c r="C43" s="346"/>
      <c r="D43" s="337"/>
      <c r="E43" s="187">
        <f t="shared" ca="1" si="0"/>
        <v>42331</v>
      </c>
      <c r="F43" s="114"/>
      <c r="G43" s="112"/>
      <c r="H43" s="187"/>
      <c r="I43" s="187"/>
      <c r="J43" s="219"/>
      <c r="K43" s="311"/>
      <c r="L43" s="312"/>
      <c r="M43" s="311"/>
      <c r="N43" s="313"/>
      <c r="O43" s="342"/>
      <c r="P43" s="353">
        <f t="shared" si="1"/>
        <v>0</v>
      </c>
      <c r="Q43" s="353"/>
      <c r="R43" s="357"/>
    </row>
    <row r="44" spans="1:18" s="185" customFormat="1" ht="27.75" customHeight="1" outlineLevel="1">
      <c r="A44" s="310">
        <f t="shared" ca="1" si="2"/>
        <v>42331</v>
      </c>
      <c r="B44" s="334"/>
      <c r="C44" s="346"/>
      <c r="D44" s="337"/>
      <c r="E44" s="187">
        <f t="shared" ca="1" si="0"/>
        <v>42331</v>
      </c>
      <c r="F44" s="114"/>
      <c r="G44" s="112"/>
      <c r="H44" s="187"/>
      <c r="I44" s="187"/>
      <c r="J44" s="219"/>
      <c r="K44" s="311"/>
      <c r="L44" s="312"/>
      <c r="M44" s="311"/>
      <c r="N44" s="313"/>
      <c r="O44" s="342"/>
      <c r="P44" s="353">
        <f t="shared" si="1"/>
        <v>0</v>
      </c>
      <c r="Q44" s="353"/>
      <c r="R44" s="357"/>
    </row>
    <row r="45" spans="1:18" s="185" customFormat="1" ht="27.75" customHeight="1" outlineLevel="1">
      <c r="A45" s="310">
        <f t="shared" ca="1" si="2"/>
        <v>42331</v>
      </c>
      <c r="B45" s="334"/>
      <c r="C45" s="346"/>
      <c r="D45" s="337"/>
      <c r="E45" s="187">
        <f t="shared" ca="1" si="0"/>
        <v>42331</v>
      </c>
      <c r="F45" s="114"/>
      <c r="G45" s="112"/>
      <c r="H45" s="187"/>
      <c r="I45" s="187"/>
      <c r="J45" s="219"/>
      <c r="K45" s="311"/>
      <c r="L45" s="312"/>
      <c r="M45" s="311"/>
      <c r="N45" s="313"/>
      <c r="O45" s="342"/>
      <c r="P45" s="353">
        <f t="shared" si="1"/>
        <v>0</v>
      </c>
      <c r="Q45" s="353"/>
      <c r="R45" s="357"/>
    </row>
    <row r="46" spans="1:18" s="185" customFormat="1" ht="27.75" customHeight="1" outlineLevel="1">
      <c r="A46" s="310">
        <f t="shared" ca="1" si="2"/>
        <v>42331</v>
      </c>
      <c r="B46" s="334"/>
      <c r="C46" s="346"/>
      <c r="D46" s="337"/>
      <c r="E46" s="187">
        <f t="shared" ca="1" si="0"/>
        <v>42331</v>
      </c>
      <c r="F46" s="114"/>
      <c r="G46" s="112"/>
      <c r="H46" s="187"/>
      <c r="I46" s="187"/>
      <c r="J46" s="219"/>
      <c r="K46" s="311"/>
      <c r="L46" s="312"/>
      <c r="M46" s="311"/>
      <c r="N46" s="313"/>
      <c r="O46" s="342"/>
      <c r="P46" s="353">
        <f t="shared" si="1"/>
        <v>0</v>
      </c>
      <c r="Q46" s="353"/>
      <c r="R46" s="357"/>
    </row>
    <row r="47" spans="1:18" s="185" customFormat="1" ht="27.75" customHeight="1" outlineLevel="1">
      <c r="A47" s="310">
        <f t="shared" ca="1" si="2"/>
        <v>42331</v>
      </c>
      <c r="B47" s="334"/>
      <c r="C47" s="346"/>
      <c r="D47" s="337"/>
      <c r="E47" s="187">
        <f t="shared" ca="1" si="0"/>
        <v>42331</v>
      </c>
      <c r="F47" s="114"/>
      <c r="G47" s="112"/>
      <c r="H47" s="187"/>
      <c r="I47" s="187"/>
      <c r="J47" s="219"/>
      <c r="K47" s="311"/>
      <c r="L47" s="312"/>
      <c r="M47" s="311"/>
      <c r="N47" s="313"/>
      <c r="O47" s="342"/>
      <c r="P47" s="353">
        <f t="shared" si="1"/>
        <v>0</v>
      </c>
      <c r="Q47" s="353"/>
      <c r="R47" s="357"/>
    </row>
    <row r="48" spans="1:18" s="185" customFormat="1" ht="27.75" customHeight="1" outlineLevel="1">
      <c r="A48" s="310">
        <f t="shared" ca="1" si="2"/>
        <v>42331</v>
      </c>
      <c r="B48" s="334"/>
      <c r="C48" s="346"/>
      <c r="D48" s="337"/>
      <c r="E48" s="187">
        <f t="shared" ca="1" si="0"/>
        <v>42331</v>
      </c>
      <c r="F48" s="114"/>
      <c r="G48" s="112"/>
      <c r="H48" s="187"/>
      <c r="I48" s="187"/>
      <c r="J48" s="219"/>
      <c r="K48" s="311"/>
      <c r="L48" s="312"/>
      <c r="M48" s="311"/>
      <c r="N48" s="313"/>
      <c r="O48" s="342"/>
      <c r="P48" s="353">
        <f t="shared" si="1"/>
        <v>0</v>
      </c>
      <c r="Q48" s="353"/>
      <c r="R48" s="357"/>
    </row>
    <row r="49" spans="1:18" s="185" customFormat="1" ht="27.75" customHeight="1" outlineLevel="1">
      <c r="A49" s="310">
        <f t="shared" ca="1" si="2"/>
        <v>42331</v>
      </c>
      <c r="B49" s="334"/>
      <c r="C49" s="346"/>
      <c r="D49" s="337"/>
      <c r="E49" s="187">
        <f t="shared" ca="1" si="0"/>
        <v>42331</v>
      </c>
      <c r="F49" s="114"/>
      <c r="G49" s="112"/>
      <c r="H49" s="187"/>
      <c r="I49" s="187"/>
      <c r="J49" s="219"/>
      <c r="K49" s="311"/>
      <c r="L49" s="312"/>
      <c r="M49" s="311"/>
      <c r="N49" s="313"/>
      <c r="O49" s="342"/>
      <c r="P49" s="353">
        <f t="shared" si="1"/>
        <v>0</v>
      </c>
      <c r="Q49" s="353"/>
      <c r="R49" s="357"/>
    </row>
    <row r="50" spans="1:18" s="185" customFormat="1" ht="27.75" customHeight="1" outlineLevel="1">
      <c r="A50" s="310">
        <f t="shared" ca="1" si="2"/>
        <v>42331</v>
      </c>
      <c r="B50" s="334"/>
      <c r="C50" s="346"/>
      <c r="D50" s="337"/>
      <c r="E50" s="187">
        <f t="shared" ca="1" si="0"/>
        <v>42331</v>
      </c>
      <c r="F50" s="114"/>
      <c r="G50" s="112"/>
      <c r="H50" s="187"/>
      <c r="I50" s="187"/>
      <c r="J50" s="219"/>
      <c r="K50" s="311"/>
      <c r="L50" s="312"/>
      <c r="M50" s="311"/>
      <c r="N50" s="313"/>
      <c r="O50" s="342"/>
      <c r="P50" s="353">
        <f t="shared" si="1"/>
        <v>0</v>
      </c>
      <c r="Q50" s="353"/>
      <c r="R50" s="357"/>
    </row>
    <row r="51" spans="1:18" s="185" customFormat="1" ht="27.75" customHeight="1" outlineLevel="1">
      <c r="A51" s="310">
        <f t="shared" ca="1" si="2"/>
        <v>42331</v>
      </c>
      <c r="B51" s="334"/>
      <c r="C51" s="346"/>
      <c r="D51" s="337"/>
      <c r="E51" s="187">
        <f t="shared" ca="1" si="0"/>
        <v>42331</v>
      </c>
      <c r="F51" s="114"/>
      <c r="G51" s="112"/>
      <c r="H51" s="187"/>
      <c r="I51" s="187"/>
      <c r="J51" s="219"/>
      <c r="K51" s="311"/>
      <c r="L51" s="312"/>
      <c r="M51" s="311"/>
      <c r="N51" s="313"/>
      <c r="O51" s="342"/>
      <c r="P51" s="353">
        <f t="shared" si="1"/>
        <v>0</v>
      </c>
      <c r="Q51" s="353"/>
      <c r="R51" s="357"/>
    </row>
    <row r="52" spans="1:18" s="185" customFormat="1" ht="27.75" customHeight="1" outlineLevel="1">
      <c r="A52" s="310">
        <f t="shared" ca="1" si="2"/>
        <v>42331</v>
      </c>
      <c r="B52" s="334"/>
      <c r="C52" s="346"/>
      <c r="D52" s="337"/>
      <c r="E52" s="187">
        <f t="shared" ca="1" si="0"/>
        <v>42331</v>
      </c>
      <c r="F52" s="114"/>
      <c r="G52" s="112"/>
      <c r="H52" s="187"/>
      <c r="I52" s="187"/>
      <c r="J52" s="219"/>
      <c r="K52" s="311"/>
      <c r="L52" s="312"/>
      <c r="M52" s="311"/>
      <c r="N52" s="313"/>
      <c r="O52" s="342"/>
      <c r="P52" s="353">
        <f t="shared" si="1"/>
        <v>0</v>
      </c>
      <c r="Q52" s="353"/>
      <c r="R52" s="357"/>
    </row>
    <row r="53" spans="1:18" s="185" customFormat="1" ht="27.75" customHeight="1" outlineLevel="1">
      <c r="A53" s="310">
        <f t="shared" ca="1" si="2"/>
        <v>42331</v>
      </c>
      <c r="B53" s="334"/>
      <c r="C53" s="346"/>
      <c r="D53" s="337"/>
      <c r="E53" s="187">
        <f t="shared" ca="1" si="0"/>
        <v>42331</v>
      </c>
      <c r="F53" s="114"/>
      <c r="G53" s="112"/>
      <c r="H53" s="187"/>
      <c r="I53" s="187"/>
      <c r="J53" s="219"/>
      <c r="K53" s="311"/>
      <c r="L53" s="312"/>
      <c r="M53" s="311"/>
      <c r="N53" s="313"/>
      <c r="O53" s="342"/>
      <c r="P53" s="353">
        <f t="shared" si="1"/>
        <v>0</v>
      </c>
      <c r="Q53" s="353"/>
      <c r="R53" s="357"/>
    </row>
    <row r="54" spans="1:18" s="185" customFormat="1" ht="27.75" customHeight="1" outlineLevel="1">
      <c r="A54" s="310">
        <f t="shared" ca="1" si="2"/>
        <v>42331</v>
      </c>
      <c r="B54" s="334"/>
      <c r="C54" s="346"/>
      <c r="D54" s="337"/>
      <c r="E54" s="187">
        <f t="shared" ca="1" si="0"/>
        <v>42331</v>
      </c>
      <c r="F54" s="114"/>
      <c r="G54" s="112"/>
      <c r="H54" s="187"/>
      <c r="I54" s="187"/>
      <c r="J54" s="219"/>
      <c r="K54" s="311"/>
      <c r="L54" s="312"/>
      <c r="M54" s="311"/>
      <c r="N54" s="313"/>
      <c r="O54" s="342"/>
      <c r="P54" s="353">
        <f t="shared" si="1"/>
        <v>0</v>
      </c>
      <c r="Q54" s="353"/>
      <c r="R54" s="357"/>
    </row>
    <row r="55" spans="1:18" s="185" customFormat="1" ht="27.75" customHeight="1" outlineLevel="1">
      <c r="A55" s="310">
        <f t="shared" ca="1" si="2"/>
        <v>42331</v>
      </c>
      <c r="B55" s="334"/>
      <c r="C55" s="346"/>
      <c r="D55" s="337"/>
      <c r="E55" s="187">
        <f t="shared" ca="1" si="0"/>
        <v>42331</v>
      </c>
      <c r="F55" s="114"/>
      <c r="G55" s="112"/>
      <c r="H55" s="187"/>
      <c r="I55" s="187"/>
      <c r="J55" s="219"/>
      <c r="K55" s="311"/>
      <c r="L55" s="312"/>
      <c r="M55" s="311"/>
      <c r="N55" s="313"/>
      <c r="O55" s="342"/>
      <c r="P55" s="353">
        <f t="shared" si="1"/>
        <v>0</v>
      </c>
      <c r="Q55" s="353"/>
      <c r="R55" s="357"/>
    </row>
    <row r="56" spans="1:18" s="185" customFormat="1" ht="27.75" customHeight="1" outlineLevel="1">
      <c r="A56" s="310">
        <f t="shared" ca="1" si="2"/>
        <v>42331</v>
      </c>
      <c r="B56" s="334"/>
      <c r="C56" s="346"/>
      <c r="D56" s="337"/>
      <c r="E56" s="187">
        <f t="shared" ca="1" si="0"/>
        <v>42331</v>
      </c>
      <c r="F56" s="114"/>
      <c r="G56" s="112"/>
      <c r="H56" s="187"/>
      <c r="I56" s="187"/>
      <c r="J56" s="219"/>
      <c r="K56" s="311"/>
      <c r="L56" s="312"/>
      <c r="M56" s="311"/>
      <c r="N56" s="313"/>
      <c r="O56" s="342"/>
      <c r="P56" s="353">
        <f t="shared" si="1"/>
        <v>0</v>
      </c>
      <c r="Q56" s="353"/>
      <c r="R56" s="357"/>
    </row>
    <row r="57" spans="1:18" s="185" customFormat="1" ht="27.75" customHeight="1" outlineLevel="1">
      <c r="A57" s="310">
        <f t="shared" ca="1" si="2"/>
        <v>42331</v>
      </c>
      <c r="B57" s="334"/>
      <c r="C57" s="346"/>
      <c r="D57" s="337"/>
      <c r="E57" s="187">
        <f t="shared" ca="1" si="0"/>
        <v>42331</v>
      </c>
      <c r="F57" s="114"/>
      <c r="G57" s="112"/>
      <c r="H57" s="187"/>
      <c r="I57" s="187"/>
      <c r="J57" s="219"/>
      <c r="K57" s="311"/>
      <c r="L57" s="312"/>
      <c r="M57" s="311"/>
      <c r="N57" s="313"/>
      <c r="O57" s="342"/>
      <c r="P57" s="353">
        <f t="shared" si="1"/>
        <v>0</v>
      </c>
      <c r="Q57" s="353"/>
      <c r="R57" s="357"/>
    </row>
    <row r="58" spans="1:18" s="185" customFormat="1" ht="27.75" customHeight="1" outlineLevel="1">
      <c r="A58" s="310">
        <f t="shared" ca="1" si="2"/>
        <v>42331</v>
      </c>
      <c r="B58" s="334"/>
      <c r="C58" s="346"/>
      <c r="D58" s="337"/>
      <c r="E58" s="187">
        <f t="shared" ca="1" si="0"/>
        <v>42331</v>
      </c>
      <c r="F58" s="114"/>
      <c r="G58" s="112"/>
      <c r="H58" s="187"/>
      <c r="I58" s="187"/>
      <c r="J58" s="219"/>
      <c r="K58" s="311"/>
      <c r="L58" s="312"/>
      <c r="M58" s="311"/>
      <c r="N58" s="313"/>
      <c r="O58" s="342"/>
      <c r="P58" s="353">
        <f t="shared" si="1"/>
        <v>0</v>
      </c>
      <c r="Q58" s="353"/>
      <c r="R58" s="357"/>
    </row>
    <row r="59" spans="1:18" s="185" customFormat="1" ht="27.75" customHeight="1" outlineLevel="1">
      <c r="A59" s="310">
        <f t="shared" ca="1" si="2"/>
        <v>42331</v>
      </c>
      <c r="B59" s="334"/>
      <c r="C59" s="346"/>
      <c r="D59" s="337"/>
      <c r="E59" s="187">
        <f t="shared" ca="1" si="0"/>
        <v>42331</v>
      </c>
      <c r="F59" s="114"/>
      <c r="G59" s="112"/>
      <c r="H59" s="187"/>
      <c r="I59" s="187"/>
      <c r="J59" s="219"/>
      <c r="K59" s="311"/>
      <c r="L59" s="312"/>
      <c r="M59" s="311"/>
      <c r="N59" s="313"/>
      <c r="O59" s="342"/>
      <c r="P59" s="353">
        <f t="shared" si="1"/>
        <v>0</v>
      </c>
      <c r="Q59" s="353"/>
      <c r="R59" s="357"/>
    </row>
    <row r="60" spans="1:18" s="185" customFormat="1" ht="27.75" customHeight="1" outlineLevel="1">
      <c r="A60" s="310">
        <f t="shared" ca="1" si="2"/>
        <v>42331</v>
      </c>
      <c r="B60" s="334"/>
      <c r="C60" s="346"/>
      <c r="D60" s="337"/>
      <c r="E60" s="187">
        <f t="shared" ca="1" si="0"/>
        <v>42331</v>
      </c>
      <c r="F60" s="114"/>
      <c r="G60" s="112"/>
      <c r="H60" s="187"/>
      <c r="I60" s="187"/>
      <c r="J60" s="219"/>
      <c r="K60" s="311"/>
      <c r="L60" s="312"/>
      <c r="M60" s="311"/>
      <c r="N60" s="313"/>
      <c r="O60" s="342"/>
      <c r="P60" s="353">
        <f t="shared" si="1"/>
        <v>0</v>
      </c>
      <c r="Q60" s="353"/>
      <c r="R60" s="357"/>
    </row>
    <row r="61" spans="1:18" s="185" customFormat="1" ht="27.75" customHeight="1" outlineLevel="1">
      <c r="A61" s="310">
        <f t="shared" ca="1" si="2"/>
        <v>42331</v>
      </c>
      <c r="B61" s="334"/>
      <c r="C61" s="346"/>
      <c r="D61" s="337"/>
      <c r="E61" s="187">
        <f t="shared" ca="1" si="0"/>
        <v>42331</v>
      </c>
      <c r="F61" s="114"/>
      <c r="G61" s="112"/>
      <c r="H61" s="187"/>
      <c r="I61" s="187"/>
      <c r="J61" s="219"/>
      <c r="K61" s="311"/>
      <c r="L61" s="312"/>
      <c r="M61" s="311"/>
      <c r="N61" s="313"/>
      <c r="O61" s="342"/>
      <c r="P61" s="353">
        <f t="shared" si="1"/>
        <v>0</v>
      </c>
      <c r="Q61" s="353"/>
      <c r="R61" s="357"/>
    </row>
    <row r="62" spans="1:18" s="185" customFormat="1" ht="27.75" customHeight="1" outlineLevel="1">
      <c r="A62" s="310">
        <f t="shared" ca="1" si="2"/>
        <v>42331</v>
      </c>
      <c r="B62" s="334"/>
      <c r="C62" s="346"/>
      <c r="D62" s="337"/>
      <c r="E62" s="187">
        <f t="shared" ca="1" si="0"/>
        <v>42331</v>
      </c>
      <c r="F62" s="114"/>
      <c r="G62" s="112"/>
      <c r="H62" s="187"/>
      <c r="I62" s="187"/>
      <c r="J62" s="219"/>
      <c r="K62" s="311"/>
      <c r="L62" s="312"/>
      <c r="M62" s="311"/>
      <c r="N62" s="313"/>
      <c r="O62" s="342"/>
      <c r="P62" s="353">
        <f t="shared" si="1"/>
        <v>0</v>
      </c>
      <c r="Q62" s="353"/>
      <c r="R62" s="357"/>
    </row>
    <row r="63" spans="1:18" s="185" customFormat="1" ht="27.75" customHeight="1" outlineLevel="1">
      <c r="A63" s="310">
        <f t="shared" ca="1" si="2"/>
        <v>42331</v>
      </c>
      <c r="B63" s="334"/>
      <c r="C63" s="346"/>
      <c r="D63" s="337"/>
      <c r="E63" s="187">
        <f t="shared" ca="1" si="0"/>
        <v>42331</v>
      </c>
      <c r="F63" s="114"/>
      <c r="G63" s="112"/>
      <c r="H63" s="187"/>
      <c r="I63" s="187"/>
      <c r="J63" s="219"/>
      <c r="K63" s="311"/>
      <c r="L63" s="312"/>
      <c r="M63" s="311"/>
      <c r="N63" s="313"/>
      <c r="O63" s="342"/>
      <c r="P63" s="353">
        <f t="shared" si="1"/>
        <v>0</v>
      </c>
      <c r="Q63" s="353"/>
      <c r="R63" s="357"/>
    </row>
    <row r="64" spans="1:18" s="185" customFormat="1" ht="27.75" customHeight="1" outlineLevel="1">
      <c r="A64" s="310">
        <f t="shared" ca="1" si="2"/>
        <v>42331</v>
      </c>
      <c r="B64" s="334"/>
      <c r="C64" s="346"/>
      <c r="D64" s="337"/>
      <c r="E64" s="187">
        <f t="shared" ca="1" si="0"/>
        <v>42331</v>
      </c>
      <c r="F64" s="114"/>
      <c r="G64" s="112"/>
      <c r="H64" s="187"/>
      <c r="I64" s="187"/>
      <c r="J64" s="219"/>
      <c r="K64" s="311"/>
      <c r="L64" s="312"/>
      <c r="M64" s="311"/>
      <c r="N64" s="313"/>
      <c r="O64" s="342"/>
      <c r="P64" s="353">
        <f t="shared" si="1"/>
        <v>0</v>
      </c>
      <c r="Q64" s="353"/>
      <c r="R64" s="357"/>
    </row>
    <row r="65" spans="1:18" s="185" customFormat="1" ht="27.75" customHeight="1" outlineLevel="1">
      <c r="A65" s="310">
        <f t="shared" ca="1" si="2"/>
        <v>42331</v>
      </c>
      <c r="B65" s="334"/>
      <c r="C65" s="346"/>
      <c r="D65" s="337"/>
      <c r="E65" s="187">
        <f t="shared" ca="1" si="0"/>
        <v>42331</v>
      </c>
      <c r="F65" s="114"/>
      <c r="G65" s="112"/>
      <c r="H65" s="187"/>
      <c r="I65" s="187"/>
      <c r="J65" s="219"/>
      <c r="K65" s="311"/>
      <c r="L65" s="312"/>
      <c r="M65" s="311"/>
      <c r="N65" s="313"/>
      <c r="O65" s="342"/>
      <c r="P65" s="353">
        <f t="shared" si="1"/>
        <v>0</v>
      </c>
      <c r="Q65" s="353"/>
      <c r="R65" s="357"/>
    </row>
    <row r="66" spans="1:18" s="185" customFormat="1" ht="27.75" customHeight="1" outlineLevel="1">
      <c r="A66" s="310">
        <f t="shared" ca="1" si="2"/>
        <v>42331</v>
      </c>
      <c r="B66" s="334"/>
      <c r="C66" s="346"/>
      <c r="D66" s="337"/>
      <c r="E66" s="187">
        <f t="shared" ca="1" si="0"/>
        <v>42331</v>
      </c>
      <c r="F66" s="114"/>
      <c r="G66" s="112"/>
      <c r="H66" s="187"/>
      <c r="I66" s="187"/>
      <c r="J66" s="219"/>
      <c r="K66" s="311"/>
      <c r="L66" s="312"/>
      <c r="M66" s="311"/>
      <c r="N66" s="313"/>
      <c r="O66" s="342"/>
      <c r="P66" s="353">
        <f t="shared" si="1"/>
        <v>0</v>
      </c>
      <c r="Q66" s="353"/>
      <c r="R66" s="357"/>
    </row>
    <row r="67" spans="1:18" s="185" customFormat="1" ht="27.75" customHeight="1" outlineLevel="1">
      <c r="A67" s="310">
        <f t="shared" ca="1" si="2"/>
        <v>42331</v>
      </c>
      <c r="B67" s="334"/>
      <c r="C67" s="346"/>
      <c r="D67" s="337"/>
      <c r="E67" s="187">
        <f t="shared" ca="1" si="0"/>
        <v>42331</v>
      </c>
      <c r="F67" s="114"/>
      <c r="G67" s="337"/>
      <c r="H67" s="336"/>
      <c r="I67" s="187"/>
      <c r="J67" s="219"/>
      <c r="K67" s="311"/>
      <c r="L67" s="312"/>
      <c r="M67" s="311"/>
      <c r="N67" s="313"/>
      <c r="O67" s="342"/>
      <c r="P67" s="353">
        <f t="shared" si="1"/>
        <v>0</v>
      </c>
      <c r="Q67" s="353"/>
      <c r="R67" s="357"/>
    </row>
    <row r="68" spans="1:18" s="185" customFormat="1" ht="27.75" customHeight="1" outlineLevel="1">
      <c r="A68" s="310">
        <f t="shared" ca="1" si="2"/>
        <v>42331</v>
      </c>
      <c r="B68" s="334"/>
      <c r="C68" s="346"/>
      <c r="D68" s="337"/>
      <c r="E68" s="187">
        <f t="shared" ca="1" si="0"/>
        <v>42331</v>
      </c>
      <c r="F68" s="114"/>
      <c r="G68" s="112"/>
      <c r="H68" s="187"/>
      <c r="I68" s="187"/>
      <c r="J68" s="219"/>
      <c r="K68" s="311"/>
      <c r="L68" s="312"/>
      <c r="M68" s="311"/>
      <c r="N68" s="313"/>
      <c r="O68" s="342"/>
      <c r="P68" s="353">
        <f t="shared" si="1"/>
        <v>0</v>
      </c>
      <c r="Q68" s="353"/>
      <c r="R68" s="357"/>
    </row>
    <row r="69" spans="1:18" s="185" customFormat="1" ht="27.75" customHeight="1" outlineLevel="1">
      <c r="A69" s="310">
        <f t="shared" ca="1" si="2"/>
        <v>42331</v>
      </c>
      <c r="B69" s="334"/>
      <c r="C69" s="346"/>
      <c r="D69" s="337"/>
      <c r="E69" s="187">
        <f t="shared" ca="1" si="0"/>
        <v>42331</v>
      </c>
      <c r="F69" s="114"/>
      <c r="G69" s="112"/>
      <c r="H69" s="187"/>
      <c r="I69" s="187"/>
      <c r="J69" s="219"/>
      <c r="K69" s="311"/>
      <c r="L69" s="312"/>
      <c r="M69" s="311"/>
      <c r="N69" s="313"/>
      <c r="O69" s="342"/>
      <c r="P69" s="353">
        <f t="shared" si="1"/>
        <v>0</v>
      </c>
      <c r="Q69" s="353"/>
      <c r="R69" s="357"/>
    </row>
    <row r="70" spans="1:18" s="185" customFormat="1" ht="27.75" customHeight="1" outlineLevel="1">
      <c r="A70" s="310">
        <f t="shared" ca="1" si="2"/>
        <v>42331</v>
      </c>
      <c r="B70" s="334"/>
      <c r="C70" s="346"/>
      <c r="D70" s="337"/>
      <c r="E70" s="187">
        <f t="shared" ca="1" si="0"/>
        <v>42331</v>
      </c>
      <c r="F70" s="114"/>
      <c r="G70" s="112"/>
      <c r="H70" s="187"/>
      <c r="I70" s="187"/>
      <c r="J70" s="219"/>
      <c r="K70" s="311"/>
      <c r="L70" s="312"/>
      <c r="M70" s="311"/>
      <c r="N70" s="313"/>
      <c r="O70" s="342"/>
      <c r="P70" s="353">
        <f t="shared" si="1"/>
        <v>0</v>
      </c>
      <c r="Q70" s="353"/>
      <c r="R70" s="357"/>
    </row>
    <row r="71" spans="1:18" s="185" customFormat="1" ht="27.75" customHeight="1" outlineLevel="1">
      <c r="A71" s="310">
        <f t="shared" ca="1" si="2"/>
        <v>42331</v>
      </c>
      <c r="B71" s="334"/>
      <c r="C71" s="345"/>
      <c r="D71" s="337"/>
      <c r="E71" s="187">
        <f t="shared" ca="1" si="0"/>
        <v>42331</v>
      </c>
      <c r="F71" s="114"/>
      <c r="G71" s="112"/>
      <c r="H71" s="336"/>
      <c r="I71" s="336"/>
      <c r="J71" s="219"/>
      <c r="K71" s="311"/>
      <c r="L71" s="312"/>
      <c r="M71" s="311"/>
      <c r="N71" s="313"/>
      <c r="O71" s="342"/>
      <c r="P71" s="353">
        <f t="shared" si="1"/>
        <v>0</v>
      </c>
      <c r="Q71" s="353"/>
      <c r="R71" s="357"/>
    </row>
    <row r="72" spans="1:18" s="185" customFormat="1" ht="27.75" customHeight="1" outlineLevel="1">
      <c r="A72" s="310">
        <f t="shared" ca="1" si="2"/>
        <v>42331</v>
      </c>
      <c r="B72" s="334"/>
      <c r="C72" s="345"/>
      <c r="D72" s="337"/>
      <c r="E72" s="187">
        <f t="shared" ca="1" si="0"/>
        <v>42331</v>
      </c>
      <c r="F72" s="114"/>
      <c r="G72" s="112"/>
      <c r="H72" s="187"/>
      <c r="I72" s="187"/>
      <c r="J72" s="219"/>
      <c r="K72" s="311"/>
      <c r="L72" s="312"/>
      <c r="M72" s="311"/>
      <c r="N72" s="313"/>
      <c r="O72" s="342"/>
      <c r="P72" s="353">
        <f t="shared" si="1"/>
        <v>0</v>
      </c>
      <c r="Q72" s="353"/>
      <c r="R72" s="357"/>
    </row>
    <row r="73" spans="1:18" s="185" customFormat="1" ht="27.75" customHeight="1" outlineLevel="1">
      <c r="A73" s="310">
        <f t="shared" ca="1" si="2"/>
        <v>42331</v>
      </c>
      <c r="B73" s="334"/>
      <c r="C73" s="345"/>
      <c r="D73" s="337"/>
      <c r="E73" s="187">
        <f ca="1">IF(ISBLANK(D73),+A73+C73/24,+A73+D73/24)</f>
        <v>42331</v>
      </c>
      <c r="F73" s="114"/>
      <c r="G73" s="112"/>
      <c r="H73" s="187"/>
      <c r="I73" s="187"/>
      <c r="J73" s="219"/>
      <c r="K73" s="311"/>
      <c r="L73" s="312"/>
      <c r="M73" s="311"/>
      <c r="N73" s="313"/>
      <c r="O73" s="342"/>
      <c r="P73" s="353">
        <f t="shared" si="1"/>
        <v>0</v>
      </c>
      <c r="Q73" s="353"/>
      <c r="R73" s="357"/>
    </row>
    <row r="74" spans="1:18" s="185" customFormat="1" ht="27.75" customHeight="1">
      <c r="A74" s="310">
        <f t="shared" ca="1" si="2"/>
        <v>42331</v>
      </c>
      <c r="B74" s="334"/>
      <c r="C74" s="345"/>
      <c r="D74" s="337"/>
      <c r="E74" s="187">
        <f t="shared" ca="1" si="0"/>
        <v>42331</v>
      </c>
      <c r="F74" s="114"/>
      <c r="G74" s="112"/>
      <c r="H74" s="187"/>
      <c r="I74" s="187"/>
      <c r="J74" s="219"/>
      <c r="K74" s="311"/>
      <c r="L74" s="312"/>
      <c r="M74" s="311"/>
      <c r="N74" s="313"/>
      <c r="O74" s="371"/>
      <c r="P74" s="353">
        <f t="shared" si="1"/>
        <v>0</v>
      </c>
      <c r="Q74" s="373">
        <f>SUM(P74:P79)</f>
        <v>0</v>
      </c>
      <c r="R74" s="360" t="s">
        <v>116</v>
      </c>
    </row>
    <row r="75" spans="1:18" s="185" customFormat="1" ht="27.75" customHeight="1">
      <c r="A75" s="310">
        <f t="shared" ca="1" si="2"/>
        <v>42331</v>
      </c>
      <c r="B75" s="334"/>
      <c r="C75" s="347"/>
      <c r="D75" s="337"/>
      <c r="E75" s="187">
        <f t="shared" ca="1" si="0"/>
        <v>42331</v>
      </c>
      <c r="F75" s="114"/>
      <c r="G75" s="112"/>
      <c r="H75" s="336"/>
      <c r="I75" s="336"/>
      <c r="J75" s="219"/>
      <c r="K75" s="311"/>
      <c r="L75" s="312"/>
      <c r="M75" s="311"/>
      <c r="N75" s="313"/>
      <c r="O75" s="364"/>
      <c r="P75" s="353">
        <f t="shared" ref="P75:P138" si="3">O75-D75</f>
        <v>0</v>
      </c>
      <c r="Q75" s="365"/>
      <c r="R75" s="366"/>
    </row>
    <row r="76" spans="1:18" s="185" customFormat="1" ht="27.75" customHeight="1">
      <c r="A76" s="310">
        <f t="shared" ca="1" si="2"/>
        <v>42331</v>
      </c>
      <c r="B76" s="334"/>
      <c r="C76" s="347"/>
      <c r="D76" s="337"/>
      <c r="E76" s="187">
        <f t="shared" ca="1" si="0"/>
        <v>42331</v>
      </c>
      <c r="F76" s="114"/>
      <c r="G76" s="112"/>
      <c r="H76" s="187"/>
      <c r="I76" s="187"/>
      <c r="J76" s="219"/>
      <c r="K76" s="311"/>
      <c r="L76" s="312"/>
      <c r="M76" s="311"/>
      <c r="N76" s="313"/>
      <c r="O76" s="364"/>
      <c r="P76" s="353">
        <f t="shared" si="3"/>
        <v>0</v>
      </c>
      <c r="Q76" s="365"/>
      <c r="R76" s="366"/>
    </row>
    <row r="77" spans="1:18" s="185" customFormat="1" ht="27.75" customHeight="1">
      <c r="A77" s="310">
        <f t="shared" ca="1" si="2"/>
        <v>42331</v>
      </c>
      <c r="B77" s="334"/>
      <c r="C77" s="347"/>
      <c r="D77" s="337"/>
      <c r="E77" s="187">
        <f t="shared" ca="1" si="0"/>
        <v>42331</v>
      </c>
      <c r="F77" s="114"/>
      <c r="G77" s="112"/>
      <c r="H77" s="187"/>
      <c r="I77" s="187"/>
      <c r="J77" s="219"/>
      <c r="K77" s="311"/>
      <c r="L77" s="312"/>
      <c r="M77" s="311"/>
      <c r="N77" s="313"/>
      <c r="O77" s="364"/>
      <c r="P77" s="353">
        <f t="shared" si="3"/>
        <v>0</v>
      </c>
      <c r="Q77" s="365"/>
      <c r="R77" s="366"/>
    </row>
    <row r="78" spans="1:18" s="185" customFormat="1" ht="27.75" customHeight="1">
      <c r="A78" s="310">
        <f t="shared" ca="1" si="2"/>
        <v>42331</v>
      </c>
      <c r="B78" s="334"/>
      <c r="C78" s="347"/>
      <c r="D78" s="337"/>
      <c r="E78" s="187">
        <f t="shared" ca="1" si="0"/>
        <v>42331</v>
      </c>
      <c r="F78" s="114"/>
      <c r="G78" s="112"/>
      <c r="H78" s="187"/>
      <c r="I78" s="187"/>
      <c r="J78" s="219"/>
      <c r="K78" s="311"/>
      <c r="L78" s="312"/>
      <c r="M78" s="311"/>
      <c r="N78" s="313"/>
      <c r="O78" s="364"/>
      <c r="P78" s="353">
        <f t="shared" si="3"/>
        <v>0</v>
      </c>
      <c r="Q78" s="365"/>
      <c r="R78" s="366"/>
    </row>
    <row r="79" spans="1:18" s="185" customFormat="1" ht="27.75" customHeight="1" thickBot="1">
      <c r="A79" s="310">
        <f t="shared" ca="1" si="2"/>
        <v>42331</v>
      </c>
      <c r="B79" s="334"/>
      <c r="C79" s="347"/>
      <c r="D79" s="337"/>
      <c r="E79" s="187">
        <f t="shared" ca="1" si="0"/>
        <v>42331</v>
      </c>
      <c r="F79" s="114"/>
      <c r="G79" s="112"/>
      <c r="H79" s="187"/>
      <c r="I79" s="187"/>
      <c r="J79" s="219"/>
      <c r="K79" s="311"/>
      <c r="L79" s="312"/>
      <c r="M79" s="311"/>
      <c r="N79" s="313"/>
      <c r="O79" s="367"/>
      <c r="P79" s="353">
        <f t="shared" si="3"/>
        <v>0</v>
      </c>
      <c r="Q79" s="368"/>
      <c r="R79" s="369"/>
    </row>
    <row r="80" spans="1:18" s="185" customFormat="1" ht="27.75" customHeight="1">
      <c r="A80" s="310">
        <f t="shared" ca="1" si="2"/>
        <v>42331</v>
      </c>
      <c r="B80" s="334"/>
      <c r="C80" s="345"/>
      <c r="D80" s="337"/>
      <c r="E80" s="187">
        <f t="shared" ca="1" si="0"/>
        <v>42331</v>
      </c>
      <c r="F80" s="114"/>
      <c r="G80" s="112"/>
      <c r="H80" s="187"/>
      <c r="I80" s="187"/>
      <c r="J80" s="219"/>
      <c r="K80" s="311"/>
      <c r="L80" s="312"/>
      <c r="M80" s="311"/>
      <c r="N80" s="313"/>
      <c r="O80" s="370"/>
      <c r="P80" s="353">
        <f t="shared" si="3"/>
        <v>0</v>
      </c>
      <c r="Q80" s="374">
        <f>SUM(P74:P86)</f>
        <v>0</v>
      </c>
      <c r="R80" s="358" t="s">
        <v>117</v>
      </c>
    </row>
    <row r="81" spans="1:18" s="185" customFormat="1" ht="27.75" customHeight="1">
      <c r="A81" s="310">
        <f t="shared" ca="1" si="2"/>
        <v>42331</v>
      </c>
      <c r="B81" s="334"/>
      <c r="C81" s="345"/>
      <c r="D81" s="337"/>
      <c r="E81" s="187">
        <f t="shared" ca="1" si="0"/>
        <v>42331</v>
      </c>
      <c r="F81" s="114"/>
      <c r="G81" s="112"/>
      <c r="H81" s="187"/>
      <c r="I81" s="187"/>
      <c r="J81" s="219"/>
      <c r="K81" s="311"/>
      <c r="L81" s="312"/>
      <c r="M81" s="311"/>
      <c r="N81" s="313"/>
      <c r="O81" s="364"/>
      <c r="P81" s="353">
        <f t="shared" si="3"/>
        <v>0</v>
      </c>
      <c r="Q81" s="365"/>
      <c r="R81" s="366"/>
    </row>
    <row r="82" spans="1:18" s="185" customFormat="1" ht="27.75" customHeight="1">
      <c r="A82" s="310">
        <f t="shared" ca="1" si="2"/>
        <v>42331</v>
      </c>
      <c r="B82" s="334"/>
      <c r="C82" s="347"/>
      <c r="D82" s="337"/>
      <c r="E82" s="187">
        <f t="shared" ca="1" si="0"/>
        <v>42331</v>
      </c>
      <c r="F82" s="114"/>
      <c r="G82" s="112"/>
      <c r="H82" s="187"/>
      <c r="I82" s="187"/>
      <c r="J82" s="219"/>
      <c r="K82" s="311"/>
      <c r="L82" s="312"/>
      <c r="M82" s="311"/>
      <c r="N82" s="313"/>
      <c r="O82" s="364"/>
      <c r="P82" s="353">
        <f t="shared" si="3"/>
        <v>0</v>
      </c>
      <c r="Q82" s="365"/>
      <c r="R82" s="366"/>
    </row>
    <row r="83" spans="1:18" s="185" customFormat="1" ht="27.75" customHeight="1">
      <c r="A83" s="310">
        <f t="shared" ca="1" si="2"/>
        <v>42331</v>
      </c>
      <c r="B83" s="334"/>
      <c r="C83" s="347"/>
      <c r="D83" s="337"/>
      <c r="E83" s="187">
        <f t="shared" ca="1" si="0"/>
        <v>42331</v>
      </c>
      <c r="F83" s="114"/>
      <c r="G83" s="112"/>
      <c r="H83" s="187"/>
      <c r="I83" s="187"/>
      <c r="J83" s="219"/>
      <c r="K83" s="311"/>
      <c r="L83" s="312"/>
      <c r="M83" s="311"/>
      <c r="N83" s="313"/>
      <c r="O83" s="364"/>
      <c r="P83" s="353">
        <f t="shared" si="3"/>
        <v>0</v>
      </c>
      <c r="Q83" s="365"/>
      <c r="R83" s="366"/>
    </row>
    <row r="84" spans="1:18" s="185" customFormat="1" ht="27.75" customHeight="1">
      <c r="A84" s="310">
        <f t="shared" ca="1" si="2"/>
        <v>42331</v>
      </c>
      <c r="B84" s="334"/>
      <c r="C84" s="347"/>
      <c r="D84" s="337"/>
      <c r="E84" s="187">
        <f t="shared" ca="1" si="0"/>
        <v>42331</v>
      </c>
      <c r="F84" s="114"/>
      <c r="G84" s="112"/>
      <c r="H84" s="187"/>
      <c r="I84" s="187"/>
      <c r="J84" s="219"/>
      <c r="K84" s="311"/>
      <c r="L84" s="312"/>
      <c r="M84" s="311"/>
      <c r="N84" s="313"/>
      <c r="O84" s="364"/>
      <c r="P84" s="353">
        <f t="shared" si="3"/>
        <v>0</v>
      </c>
      <c r="Q84" s="365"/>
      <c r="R84" s="366"/>
    </row>
    <row r="85" spans="1:18" s="185" customFormat="1" ht="27.75" customHeight="1">
      <c r="A85" s="310">
        <f t="shared" ca="1" si="2"/>
        <v>42331</v>
      </c>
      <c r="B85" s="334"/>
      <c r="C85" s="347"/>
      <c r="D85" s="337"/>
      <c r="E85" s="187">
        <f t="shared" ca="1" si="0"/>
        <v>42331</v>
      </c>
      <c r="F85" s="114"/>
      <c r="G85" s="112"/>
      <c r="H85" s="187"/>
      <c r="I85" s="187"/>
      <c r="J85" s="219"/>
      <c r="K85" s="311"/>
      <c r="L85" s="312"/>
      <c r="M85" s="311"/>
      <c r="N85" s="313"/>
      <c r="O85" s="364"/>
      <c r="P85" s="353">
        <f t="shared" si="3"/>
        <v>0</v>
      </c>
      <c r="Q85" s="365"/>
      <c r="R85" s="366"/>
    </row>
    <row r="86" spans="1:18" s="185" customFormat="1" ht="27.75" customHeight="1" thickBot="1">
      <c r="A86" s="310">
        <f t="shared" ca="1" si="2"/>
        <v>42331</v>
      </c>
      <c r="B86" s="334"/>
      <c r="C86" s="347"/>
      <c r="D86" s="337"/>
      <c r="E86" s="187">
        <f t="shared" ca="1" si="0"/>
        <v>42331</v>
      </c>
      <c r="F86" s="114"/>
      <c r="G86" s="112"/>
      <c r="H86" s="187"/>
      <c r="I86" s="187"/>
      <c r="J86" s="219"/>
      <c r="K86" s="311"/>
      <c r="L86" s="312"/>
      <c r="M86" s="311"/>
      <c r="N86" s="313"/>
      <c r="O86" s="367"/>
      <c r="P86" s="353">
        <f t="shared" si="3"/>
        <v>0</v>
      </c>
      <c r="Q86" s="368"/>
      <c r="R86" s="369"/>
    </row>
    <row r="87" spans="1:18" s="185" customFormat="1" ht="27.75" customHeight="1">
      <c r="A87" s="310">
        <f t="shared" ca="1" si="2"/>
        <v>42331</v>
      </c>
      <c r="B87" s="334"/>
      <c r="C87" s="347"/>
      <c r="D87" s="337"/>
      <c r="E87" s="187">
        <f t="shared" ca="1" si="0"/>
        <v>42331</v>
      </c>
      <c r="F87" s="114"/>
      <c r="G87" s="112"/>
      <c r="H87" s="187"/>
      <c r="I87" s="187"/>
      <c r="J87" s="219"/>
      <c r="K87" s="311"/>
      <c r="L87" s="312"/>
      <c r="M87" s="311"/>
      <c r="N87" s="313"/>
      <c r="O87" s="370"/>
      <c r="P87" s="353">
        <f t="shared" si="3"/>
        <v>0</v>
      </c>
      <c r="Q87" s="375">
        <f>SUM(P74:P101)</f>
        <v>0</v>
      </c>
      <c r="R87" s="358" t="s">
        <v>117</v>
      </c>
    </row>
    <row r="88" spans="1:18" s="185" customFormat="1" ht="27.75" customHeight="1">
      <c r="A88" s="310">
        <f t="shared" ca="1" si="2"/>
        <v>42331</v>
      </c>
      <c r="B88" s="334"/>
      <c r="C88" s="347"/>
      <c r="D88" s="337"/>
      <c r="E88" s="187">
        <f t="shared" ca="1" si="0"/>
        <v>42331</v>
      </c>
      <c r="F88" s="114"/>
      <c r="G88" s="112"/>
      <c r="H88" s="336"/>
      <c r="I88" s="336"/>
      <c r="J88" s="219"/>
      <c r="K88" s="311"/>
      <c r="L88" s="312"/>
      <c r="M88" s="311"/>
      <c r="N88" s="313"/>
      <c r="O88" s="364"/>
      <c r="P88" s="353">
        <f t="shared" si="3"/>
        <v>0</v>
      </c>
      <c r="Q88" s="365"/>
      <c r="R88" s="366"/>
    </row>
    <row r="89" spans="1:18" s="185" customFormat="1" ht="27.75" customHeight="1">
      <c r="A89" s="310">
        <f t="shared" ca="1" si="2"/>
        <v>42331</v>
      </c>
      <c r="B89" s="334"/>
      <c r="C89" s="347"/>
      <c r="D89" s="337"/>
      <c r="E89" s="187">
        <f t="shared" ca="1" si="0"/>
        <v>42331</v>
      </c>
      <c r="F89" s="114"/>
      <c r="G89" s="112"/>
      <c r="H89" s="187"/>
      <c r="I89" s="187"/>
      <c r="J89" s="219"/>
      <c r="K89" s="311"/>
      <c r="L89" s="312"/>
      <c r="M89" s="311"/>
      <c r="N89" s="313"/>
      <c r="O89" s="364"/>
      <c r="P89" s="353">
        <f t="shared" si="3"/>
        <v>0</v>
      </c>
      <c r="Q89" s="365"/>
      <c r="R89" s="366"/>
    </row>
    <row r="90" spans="1:18" s="185" customFormat="1" ht="27.75" customHeight="1">
      <c r="A90" s="310">
        <f t="shared" ca="1" si="2"/>
        <v>42331</v>
      </c>
      <c r="B90" s="334"/>
      <c r="C90" s="345"/>
      <c r="D90" s="337"/>
      <c r="E90" s="187">
        <f t="shared" ca="1" si="0"/>
        <v>42331</v>
      </c>
      <c r="F90" s="114"/>
      <c r="G90" s="112"/>
      <c r="H90" s="187"/>
      <c r="I90" s="336"/>
      <c r="J90" s="219"/>
      <c r="K90" s="311"/>
      <c r="L90" s="312"/>
      <c r="M90" s="311"/>
      <c r="N90" s="313"/>
      <c r="O90" s="364"/>
      <c r="P90" s="353">
        <f t="shared" si="3"/>
        <v>0</v>
      </c>
      <c r="Q90" s="365"/>
      <c r="R90" s="366"/>
    </row>
    <row r="91" spans="1:18" s="185" customFormat="1" ht="27.75" customHeight="1">
      <c r="A91" s="310">
        <f t="shared" ca="1" si="2"/>
        <v>42331</v>
      </c>
      <c r="B91" s="334"/>
      <c r="C91" s="345"/>
      <c r="D91" s="337"/>
      <c r="E91" s="187">
        <f t="shared" ca="1" si="0"/>
        <v>42331</v>
      </c>
      <c r="F91" s="114"/>
      <c r="G91" s="112"/>
      <c r="H91" s="187"/>
      <c r="I91" s="336"/>
      <c r="J91" s="219"/>
      <c r="K91" s="311"/>
      <c r="L91" s="312"/>
      <c r="M91" s="311"/>
      <c r="N91" s="313"/>
      <c r="O91" s="364"/>
      <c r="P91" s="353">
        <f t="shared" si="3"/>
        <v>0</v>
      </c>
      <c r="Q91" s="365"/>
      <c r="R91" s="366"/>
    </row>
    <row r="92" spans="1:18" s="185" customFormat="1" ht="27.75" customHeight="1">
      <c r="A92" s="310">
        <f ca="1">+E91</f>
        <v>42331</v>
      </c>
      <c r="B92" s="334"/>
      <c r="C92" s="347"/>
      <c r="D92" s="337"/>
      <c r="E92" s="187">
        <f t="shared" ca="1" si="0"/>
        <v>42331</v>
      </c>
      <c r="F92" s="114"/>
      <c r="G92" s="112"/>
      <c r="H92" s="187"/>
      <c r="I92" s="187"/>
      <c r="J92" s="219"/>
      <c r="K92" s="311"/>
      <c r="L92" s="312"/>
      <c r="M92" s="311"/>
      <c r="N92" s="313"/>
      <c r="O92" s="364"/>
      <c r="P92" s="353">
        <f t="shared" si="3"/>
        <v>0</v>
      </c>
      <c r="Q92" s="365"/>
      <c r="R92" s="366"/>
    </row>
    <row r="93" spans="1:18" s="185" customFormat="1" ht="27.75" customHeight="1">
      <c r="A93" s="310">
        <f t="shared" ca="1" si="2"/>
        <v>42331</v>
      </c>
      <c r="B93" s="334"/>
      <c r="C93" s="347"/>
      <c r="D93" s="337"/>
      <c r="E93" s="187">
        <f t="shared" ca="1" si="0"/>
        <v>42331</v>
      </c>
      <c r="F93" s="114"/>
      <c r="G93" s="112"/>
      <c r="H93" s="187"/>
      <c r="I93" s="187"/>
      <c r="J93" s="219"/>
      <c r="K93" s="311"/>
      <c r="L93" s="312"/>
      <c r="M93" s="311"/>
      <c r="N93" s="313"/>
      <c r="O93" s="364"/>
      <c r="P93" s="353">
        <f t="shared" si="3"/>
        <v>0</v>
      </c>
      <c r="Q93" s="365"/>
      <c r="R93" s="366"/>
    </row>
    <row r="94" spans="1:18" s="185" customFormat="1" ht="27.75" customHeight="1">
      <c r="A94" s="310">
        <f t="shared" ca="1" si="2"/>
        <v>42331</v>
      </c>
      <c r="B94" s="334"/>
      <c r="C94" s="347"/>
      <c r="D94" s="337"/>
      <c r="E94" s="187">
        <f t="shared" ca="1" si="0"/>
        <v>42331</v>
      </c>
      <c r="F94" s="114"/>
      <c r="G94" s="112"/>
      <c r="H94" s="187"/>
      <c r="I94" s="187"/>
      <c r="J94" s="219"/>
      <c r="K94" s="311"/>
      <c r="L94" s="312"/>
      <c r="M94" s="311"/>
      <c r="N94" s="313"/>
      <c r="O94" s="364"/>
      <c r="P94" s="353">
        <f t="shared" si="3"/>
        <v>0</v>
      </c>
      <c r="Q94" s="365"/>
      <c r="R94" s="366"/>
    </row>
    <row r="95" spans="1:18" s="185" customFormat="1" ht="27.75" customHeight="1">
      <c r="A95" s="310">
        <f t="shared" ca="1" si="2"/>
        <v>42331</v>
      </c>
      <c r="B95" s="334"/>
      <c r="C95" s="347"/>
      <c r="D95" s="337"/>
      <c r="E95" s="187">
        <f t="shared" ca="1" si="0"/>
        <v>42331</v>
      </c>
      <c r="F95" s="114"/>
      <c r="G95" s="112"/>
      <c r="H95" s="187"/>
      <c r="I95" s="187"/>
      <c r="J95" s="219"/>
      <c r="K95" s="311"/>
      <c r="L95" s="312"/>
      <c r="M95" s="311"/>
      <c r="N95" s="313"/>
      <c r="O95" s="364"/>
      <c r="P95" s="353">
        <f t="shared" si="3"/>
        <v>0</v>
      </c>
      <c r="Q95" s="365"/>
      <c r="R95" s="366"/>
    </row>
    <row r="96" spans="1:18" s="185" customFormat="1" ht="27.75" customHeight="1">
      <c r="A96" s="310">
        <f t="shared" ca="1" si="2"/>
        <v>42331</v>
      </c>
      <c r="B96" s="334"/>
      <c r="C96" s="347"/>
      <c r="D96" s="337"/>
      <c r="E96" s="187">
        <f t="shared" ca="1" si="0"/>
        <v>42331</v>
      </c>
      <c r="F96" s="114"/>
      <c r="G96" s="112"/>
      <c r="H96" s="187"/>
      <c r="I96" s="187"/>
      <c r="J96" s="219"/>
      <c r="K96" s="311"/>
      <c r="L96" s="312"/>
      <c r="M96" s="311"/>
      <c r="N96" s="313"/>
      <c r="O96" s="364"/>
      <c r="P96" s="353">
        <f t="shared" si="3"/>
        <v>0</v>
      </c>
      <c r="Q96" s="365"/>
      <c r="R96" s="366"/>
    </row>
    <row r="97" spans="1:20" s="185" customFormat="1" ht="27.75" customHeight="1">
      <c r="A97" s="310">
        <f t="shared" ca="1" si="2"/>
        <v>42331</v>
      </c>
      <c r="B97" s="334"/>
      <c r="C97" s="347"/>
      <c r="D97" s="337"/>
      <c r="E97" s="187">
        <f t="shared" ca="1" si="0"/>
        <v>42331</v>
      </c>
      <c r="F97" s="114"/>
      <c r="G97" s="112"/>
      <c r="H97" s="187"/>
      <c r="I97" s="187"/>
      <c r="J97" s="219"/>
      <c r="K97" s="311"/>
      <c r="L97" s="312"/>
      <c r="M97" s="311"/>
      <c r="N97" s="313"/>
      <c r="O97" s="364"/>
      <c r="P97" s="353">
        <f t="shared" si="3"/>
        <v>0</v>
      </c>
      <c r="Q97" s="365"/>
      <c r="R97" s="366"/>
    </row>
    <row r="98" spans="1:20" s="185" customFormat="1" ht="27.75" customHeight="1">
      <c r="A98" s="310">
        <f t="shared" ca="1" si="2"/>
        <v>42331</v>
      </c>
      <c r="B98" s="334"/>
      <c r="C98" s="347"/>
      <c r="D98" s="337"/>
      <c r="E98" s="187">
        <f t="shared" ca="1" si="0"/>
        <v>42331</v>
      </c>
      <c r="F98" s="114"/>
      <c r="G98" s="112"/>
      <c r="H98" s="187"/>
      <c r="I98" s="187"/>
      <c r="J98" s="219"/>
      <c r="K98" s="311"/>
      <c r="L98" s="312"/>
      <c r="M98" s="311"/>
      <c r="N98" s="313"/>
      <c r="O98" s="364"/>
      <c r="P98" s="353">
        <f t="shared" si="3"/>
        <v>0</v>
      </c>
      <c r="Q98" s="365"/>
      <c r="R98" s="366"/>
    </row>
    <row r="99" spans="1:20" s="185" customFormat="1" ht="27.75" customHeight="1">
      <c r="A99" s="310">
        <f t="shared" ca="1" si="2"/>
        <v>42331</v>
      </c>
      <c r="B99" s="334"/>
      <c r="C99" s="347"/>
      <c r="D99" s="337"/>
      <c r="E99" s="187">
        <f t="shared" ca="1" si="0"/>
        <v>42331</v>
      </c>
      <c r="F99" s="114"/>
      <c r="G99" s="112"/>
      <c r="H99" s="187"/>
      <c r="I99" s="187"/>
      <c r="J99" s="219"/>
      <c r="K99" s="311"/>
      <c r="L99" s="312"/>
      <c r="M99" s="311"/>
      <c r="N99" s="313"/>
      <c r="O99" s="364"/>
      <c r="P99" s="353">
        <f t="shared" si="3"/>
        <v>0</v>
      </c>
      <c r="Q99" s="365"/>
      <c r="R99" s="366"/>
    </row>
    <row r="100" spans="1:20" s="185" customFormat="1" ht="27.75" customHeight="1">
      <c r="A100" s="310">
        <f t="shared" ca="1" si="2"/>
        <v>42331</v>
      </c>
      <c r="B100" s="334"/>
      <c r="C100" s="347"/>
      <c r="D100" s="337"/>
      <c r="E100" s="187">
        <f t="shared" ca="1" si="0"/>
        <v>42331</v>
      </c>
      <c r="F100" s="114"/>
      <c r="G100" s="112"/>
      <c r="H100" s="384"/>
      <c r="I100" s="384"/>
      <c r="J100" s="219"/>
      <c r="K100" s="311"/>
      <c r="L100" s="312"/>
      <c r="M100" s="311"/>
      <c r="N100" s="313"/>
      <c r="O100" s="364"/>
      <c r="P100" s="353">
        <f t="shared" si="3"/>
        <v>0</v>
      </c>
      <c r="Q100" s="365"/>
      <c r="R100" s="366"/>
    </row>
    <row r="101" spans="1:20" s="185" customFormat="1" ht="27.75" customHeight="1" thickBot="1">
      <c r="A101" s="310">
        <f t="shared" ca="1" si="2"/>
        <v>42331</v>
      </c>
      <c r="B101" s="334"/>
      <c r="C101" s="347"/>
      <c r="D101" s="337"/>
      <c r="E101" s="187">
        <f t="shared" ca="1" si="0"/>
        <v>42331</v>
      </c>
      <c r="F101" s="114"/>
      <c r="G101" s="112"/>
      <c r="H101" s="187"/>
      <c r="I101" s="187"/>
      <c r="J101" s="219"/>
      <c r="K101" s="311"/>
      <c r="L101" s="312"/>
      <c r="M101" s="311"/>
      <c r="N101" s="313"/>
      <c r="O101" s="364"/>
      <c r="P101" s="353">
        <f t="shared" si="3"/>
        <v>0</v>
      </c>
      <c r="Q101" s="368"/>
      <c r="R101" s="366"/>
    </row>
    <row r="102" spans="1:20" s="185" customFormat="1" ht="27.75" customHeight="1">
      <c r="A102" s="310">
        <f t="shared" ca="1" si="2"/>
        <v>42331</v>
      </c>
      <c r="B102" s="334"/>
      <c r="C102" s="347"/>
      <c r="D102" s="337"/>
      <c r="E102" s="187">
        <f t="shared" ca="1" si="0"/>
        <v>42331</v>
      </c>
      <c r="F102" s="114"/>
      <c r="G102" s="112"/>
      <c r="H102" s="187"/>
      <c r="I102" s="187"/>
      <c r="J102" s="219"/>
      <c r="K102" s="311"/>
      <c r="L102" s="312"/>
      <c r="M102" s="311"/>
      <c r="N102" s="313"/>
      <c r="O102" s="376"/>
      <c r="P102" s="353">
        <f t="shared" si="3"/>
        <v>0</v>
      </c>
      <c r="Q102" s="380">
        <f>SUM(P74:P102)</f>
        <v>0</v>
      </c>
      <c r="R102" s="360" t="s">
        <v>116</v>
      </c>
      <c r="T102" s="385"/>
    </row>
    <row r="103" spans="1:20" s="185" customFormat="1" ht="27.75" customHeight="1">
      <c r="A103" s="310">
        <f t="shared" ca="1" si="2"/>
        <v>42331</v>
      </c>
      <c r="B103" s="334"/>
      <c r="C103" s="347"/>
      <c r="D103" s="337"/>
      <c r="E103" s="187">
        <f t="shared" ca="1" si="0"/>
        <v>42331</v>
      </c>
      <c r="F103" s="114"/>
      <c r="G103" s="112"/>
      <c r="H103" s="187"/>
      <c r="I103" s="187"/>
      <c r="J103" s="219"/>
      <c r="K103" s="311"/>
      <c r="L103" s="312"/>
      <c r="M103" s="311"/>
      <c r="N103" s="313"/>
      <c r="O103" s="377"/>
      <c r="P103" s="353">
        <f t="shared" si="3"/>
        <v>0</v>
      </c>
      <c r="Q103" s="365"/>
      <c r="R103" s="378"/>
    </row>
    <row r="104" spans="1:20" s="185" customFormat="1" ht="27.75" customHeight="1">
      <c r="A104" s="310">
        <f t="shared" ca="1" si="2"/>
        <v>42331</v>
      </c>
      <c r="B104" s="334"/>
      <c r="C104" s="345"/>
      <c r="D104" s="383"/>
      <c r="E104" s="187">
        <f t="shared" ca="1" si="0"/>
        <v>42331</v>
      </c>
      <c r="F104" s="114"/>
      <c r="G104" s="112"/>
      <c r="H104" s="187"/>
      <c r="I104" s="187"/>
      <c r="J104" s="219"/>
      <c r="K104" s="311"/>
      <c r="L104" s="312"/>
      <c r="M104" s="311"/>
      <c r="N104" s="313"/>
      <c r="O104" s="377"/>
      <c r="P104" s="353">
        <f t="shared" si="3"/>
        <v>0</v>
      </c>
      <c r="Q104" s="380"/>
      <c r="R104" s="382"/>
      <c r="T104" s="372"/>
    </row>
    <row r="105" spans="1:20" s="185" customFormat="1" ht="27.75" customHeight="1">
      <c r="A105" s="310">
        <f t="shared" ca="1" si="2"/>
        <v>42331</v>
      </c>
      <c r="B105" s="334"/>
      <c r="C105" s="345"/>
      <c r="D105" s="383"/>
      <c r="E105" s="187">
        <f t="shared" ca="1" si="0"/>
        <v>42331</v>
      </c>
      <c r="F105" s="114"/>
      <c r="G105" s="112"/>
      <c r="H105" s="187"/>
      <c r="I105" s="187"/>
      <c r="J105" s="219"/>
      <c r="K105" s="311"/>
      <c r="L105" s="312"/>
      <c r="M105" s="311"/>
      <c r="N105" s="313"/>
      <c r="O105" s="377"/>
      <c r="P105" s="353">
        <f t="shared" si="3"/>
        <v>0</v>
      </c>
      <c r="Q105" s="380"/>
      <c r="R105" s="382"/>
      <c r="T105" s="372"/>
    </row>
    <row r="106" spans="1:20" s="185" customFormat="1" ht="27.75" customHeight="1">
      <c r="A106" s="310">
        <f t="shared" ca="1" si="2"/>
        <v>42331</v>
      </c>
      <c r="B106" s="334"/>
      <c r="C106" s="345"/>
      <c r="D106" s="383"/>
      <c r="E106" s="187">
        <f t="shared" ca="1" si="0"/>
        <v>42331</v>
      </c>
      <c r="F106" s="114"/>
      <c r="G106" s="112"/>
      <c r="H106" s="187"/>
      <c r="I106" s="187"/>
      <c r="J106" s="219"/>
      <c r="K106" s="311"/>
      <c r="L106" s="312"/>
      <c r="M106" s="311"/>
      <c r="N106" s="313"/>
      <c r="O106" s="377"/>
      <c r="P106" s="353">
        <f t="shared" si="3"/>
        <v>0</v>
      </c>
      <c r="Q106" s="380"/>
      <c r="R106" s="382"/>
      <c r="T106" s="372"/>
    </row>
    <row r="107" spans="1:20" s="185" customFormat="1" ht="27.75" customHeight="1">
      <c r="A107" s="310">
        <f t="shared" ca="1" si="2"/>
        <v>42331</v>
      </c>
      <c r="B107" s="334"/>
      <c r="C107" s="345"/>
      <c r="D107" s="383"/>
      <c r="E107" s="187">
        <f t="shared" ca="1" si="0"/>
        <v>42331</v>
      </c>
      <c r="F107" s="114"/>
      <c r="G107" s="112"/>
      <c r="H107" s="187"/>
      <c r="I107" s="187"/>
      <c r="J107" s="219"/>
      <c r="K107" s="311"/>
      <c r="L107" s="312"/>
      <c r="M107" s="311"/>
      <c r="N107" s="313"/>
      <c r="O107" s="377"/>
      <c r="P107" s="353">
        <f t="shared" si="3"/>
        <v>0</v>
      </c>
      <c r="Q107" s="380"/>
      <c r="R107" s="382"/>
      <c r="T107" s="372"/>
    </row>
    <row r="108" spans="1:20" s="185" customFormat="1" ht="27.75" customHeight="1">
      <c r="A108" s="310">
        <f t="shared" ca="1" si="2"/>
        <v>42331</v>
      </c>
      <c r="B108" s="334"/>
      <c r="C108" s="345"/>
      <c r="D108" s="383"/>
      <c r="E108" s="187">
        <f t="shared" ca="1" si="0"/>
        <v>42331</v>
      </c>
      <c r="F108" s="114"/>
      <c r="G108" s="112"/>
      <c r="H108" s="187"/>
      <c r="I108" s="187"/>
      <c r="J108" s="219"/>
      <c r="K108" s="311"/>
      <c r="L108" s="312"/>
      <c r="M108" s="311"/>
      <c r="N108" s="313"/>
      <c r="O108" s="377"/>
      <c r="P108" s="353">
        <f t="shared" si="3"/>
        <v>0</v>
      </c>
      <c r="Q108" s="380"/>
      <c r="R108" s="382"/>
      <c r="T108" s="372"/>
    </row>
    <row r="109" spans="1:20" s="185" customFormat="1" ht="27.75" customHeight="1">
      <c r="A109" s="310">
        <f t="shared" ca="1" si="2"/>
        <v>42331</v>
      </c>
      <c r="B109" s="334"/>
      <c r="C109" s="345"/>
      <c r="D109" s="383"/>
      <c r="E109" s="187">
        <f t="shared" ca="1" si="0"/>
        <v>42331</v>
      </c>
      <c r="F109" s="114"/>
      <c r="G109" s="112"/>
      <c r="H109" s="187"/>
      <c r="I109" s="187"/>
      <c r="J109" s="219"/>
      <c r="K109" s="311"/>
      <c r="L109" s="312"/>
      <c r="M109" s="311"/>
      <c r="N109" s="313"/>
      <c r="O109" s="377"/>
      <c r="P109" s="353">
        <f t="shared" si="3"/>
        <v>0</v>
      </c>
      <c r="Q109" s="380"/>
      <c r="R109" s="382"/>
      <c r="T109" s="372"/>
    </row>
    <row r="110" spans="1:20" s="185" customFormat="1" ht="27.75" customHeight="1">
      <c r="A110" s="310">
        <f t="shared" ca="1" si="2"/>
        <v>42331</v>
      </c>
      <c r="B110" s="334"/>
      <c r="C110" s="345"/>
      <c r="D110" s="383"/>
      <c r="E110" s="187">
        <f t="shared" ca="1" si="0"/>
        <v>42331</v>
      </c>
      <c r="F110" s="114"/>
      <c r="G110" s="112"/>
      <c r="H110" s="187"/>
      <c r="I110" s="187"/>
      <c r="J110" s="219"/>
      <c r="K110" s="311"/>
      <c r="L110" s="312"/>
      <c r="M110" s="311"/>
      <c r="N110" s="313"/>
      <c r="O110" s="377"/>
      <c r="P110" s="353">
        <f t="shared" si="3"/>
        <v>0</v>
      </c>
      <c r="Q110" s="380"/>
      <c r="R110" s="382"/>
      <c r="T110" s="372"/>
    </row>
    <row r="111" spans="1:20" s="185" customFormat="1" ht="27.75" customHeight="1" thickBot="1">
      <c r="A111" s="310">
        <f t="shared" ca="1" si="2"/>
        <v>42331</v>
      </c>
      <c r="B111" s="334"/>
      <c r="C111" s="345"/>
      <c r="D111" s="383"/>
      <c r="E111" s="187">
        <f t="shared" ca="1" si="0"/>
        <v>42331</v>
      </c>
      <c r="F111" s="114"/>
      <c r="G111" s="112"/>
      <c r="H111" s="187"/>
      <c r="I111" s="187"/>
      <c r="J111" s="219"/>
      <c r="K111" s="311"/>
      <c r="L111" s="312"/>
      <c r="M111" s="311"/>
      <c r="N111" s="313"/>
      <c r="O111" s="367"/>
      <c r="P111" s="353">
        <f t="shared" si="3"/>
        <v>0</v>
      </c>
      <c r="Q111" s="381"/>
      <c r="R111" s="379"/>
      <c r="T111" s="372"/>
    </row>
    <row r="112" spans="1:20" s="185" customFormat="1" ht="27.75" customHeight="1">
      <c r="A112" s="310">
        <f t="shared" ca="1" si="2"/>
        <v>42331</v>
      </c>
      <c r="B112" s="334"/>
      <c r="C112" s="345"/>
      <c r="D112" s="383"/>
      <c r="E112" s="187">
        <f t="shared" ca="1" si="0"/>
        <v>42331</v>
      </c>
      <c r="F112" s="114"/>
      <c r="G112" s="112"/>
      <c r="H112" s="187"/>
      <c r="I112" s="187"/>
      <c r="J112" s="219"/>
      <c r="K112" s="311"/>
      <c r="L112" s="312"/>
      <c r="M112" s="311"/>
      <c r="N112" s="313"/>
      <c r="O112" s="364"/>
      <c r="P112" s="353">
        <f t="shared" si="3"/>
        <v>0</v>
      </c>
      <c r="Q112" s="380">
        <f>SUM(P74:P112)</f>
        <v>0</v>
      </c>
      <c r="R112" s="358" t="s">
        <v>117</v>
      </c>
    </row>
    <row r="113" spans="1:18" s="185" customFormat="1" ht="27.75" customHeight="1">
      <c r="A113" s="310">
        <f t="shared" ca="1" si="2"/>
        <v>42331</v>
      </c>
      <c r="B113" s="334"/>
      <c r="C113" s="345"/>
      <c r="D113" s="383"/>
      <c r="E113" s="187">
        <f t="shared" ca="1" si="0"/>
        <v>42331</v>
      </c>
      <c r="F113" s="114"/>
      <c r="G113" s="112"/>
      <c r="H113" s="187"/>
      <c r="I113" s="187"/>
      <c r="J113" s="219"/>
      <c r="K113" s="311"/>
      <c r="L113" s="312"/>
      <c r="M113" s="311"/>
      <c r="N113" s="313"/>
      <c r="O113" s="364"/>
      <c r="P113" s="353">
        <f t="shared" si="3"/>
        <v>0</v>
      </c>
      <c r="Q113" s="365"/>
      <c r="R113" s="366"/>
    </row>
    <row r="114" spans="1:18" s="185" customFormat="1" ht="27.75" customHeight="1">
      <c r="A114" s="310">
        <f t="shared" ca="1" si="2"/>
        <v>42331</v>
      </c>
      <c r="B114" s="334"/>
      <c r="C114" s="345"/>
      <c r="D114" s="383"/>
      <c r="E114" s="187">
        <f t="shared" ca="1" si="0"/>
        <v>42331</v>
      </c>
      <c r="F114" s="114"/>
      <c r="G114" s="112"/>
      <c r="H114" s="187"/>
      <c r="I114" s="187"/>
      <c r="J114" s="219"/>
      <c r="K114" s="311"/>
      <c r="L114" s="312"/>
      <c r="M114" s="311"/>
      <c r="N114" s="313"/>
      <c r="O114" s="364"/>
      <c r="P114" s="353">
        <f t="shared" si="3"/>
        <v>0</v>
      </c>
      <c r="Q114" s="365"/>
      <c r="R114" s="366"/>
    </row>
    <row r="115" spans="1:18" s="185" customFormat="1" ht="27.75" customHeight="1">
      <c r="A115" s="310">
        <f t="shared" ca="1" si="2"/>
        <v>42331</v>
      </c>
      <c r="B115" s="334"/>
      <c r="C115" s="345"/>
      <c r="D115" s="383"/>
      <c r="E115" s="187">
        <f t="shared" ca="1" si="0"/>
        <v>42331</v>
      </c>
      <c r="F115" s="114"/>
      <c r="G115" s="112"/>
      <c r="H115" s="187"/>
      <c r="I115" s="187"/>
      <c r="J115" s="219"/>
      <c r="K115" s="311"/>
      <c r="L115" s="312"/>
      <c r="M115" s="311"/>
      <c r="N115" s="313"/>
      <c r="O115" s="364"/>
      <c r="P115" s="353">
        <f t="shared" si="3"/>
        <v>0</v>
      </c>
      <c r="Q115" s="365"/>
      <c r="R115" s="366"/>
    </row>
    <row r="116" spans="1:18" s="185" customFormat="1" ht="27.75" customHeight="1">
      <c r="A116" s="310">
        <f t="shared" ca="1" si="2"/>
        <v>42331</v>
      </c>
      <c r="B116" s="334"/>
      <c r="C116" s="345"/>
      <c r="D116" s="383"/>
      <c r="E116" s="187">
        <f t="shared" ca="1" si="0"/>
        <v>42331</v>
      </c>
      <c r="F116" s="114"/>
      <c r="G116" s="112"/>
      <c r="H116" s="187"/>
      <c r="I116" s="187"/>
      <c r="J116" s="219"/>
      <c r="K116" s="311"/>
      <c r="L116" s="312"/>
      <c r="M116" s="311"/>
      <c r="N116" s="313"/>
      <c r="O116" s="364"/>
      <c r="P116" s="353">
        <f t="shared" si="3"/>
        <v>0</v>
      </c>
      <c r="Q116" s="365"/>
      <c r="R116" s="366"/>
    </row>
    <row r="117" spans="1:18" s="185" customFormat="1" ht="27.75" customHeight="1">
      <c r="A117" s="310">
        <f t="shared" ca="1" si="2"/>
        <v>42331</v>
      </c>
      <c r="B117" s="334"/>
      <c r="C117" s="345"/>
      <c r="D117" s="383"/>
      <c r="E117" s="187">
        <f t="shared" ca="1" si="0"/>
        <v>42331</v>
      </c>
      <c r="F117" s="114"/>
      <c r="G117" s="112"/>
      <c r="H117" s="187"/>
      <c r="I117" s="187"/>
      <c r="J117" s="219"/>
      <c r="K117" s="311"/>
      <c r="L117" s="312"/>
      <c r="M117" s="311"/>
      <c r="N117" s="313"/>
      <c r="O117" s="364"/>
      <c r="P117" s="353">
        <f t="shared" si="3"/>
        <v>0</v>
      </c>
      <c r="Q117" s="365"/>
      <c r="R117" s="366"/>
    </row>
    <row r="118" spans="1:18" s="185" customFormat="1" ht="27.75" customHeight="1" thickBot="1">
      <c r="A118" s="310">
        <f t="shared" ca="1" si="2"/>
        <v>42331</v>
      </c>
      <c r="B118" s="334"/>
      <c r="C118" s="345"/>
      <c r="D118" s="383"/>
      <c r="E118" s="187">
        <f t="shared" ca="1" si="0"/>
        <v>42331</v>
      </c>
      <c r="F118" s="114"/>
      <c r="G118" s="112"/>
      <c r="H118" s="187"/>
      <c r="I118" s="187"/>
      <c r="J118" s="219"/>
      <c r="K118" s="311"/>
      <c r="L118" s="312"/>
      <c r="M118" s="311"/>
      <c r="N118" s="313"/>
      <c r="O118" s="367"/>
      <c r="P118" s="353">
        <f t="shared" si="3"/>
        <v>0</v>
      </c>
      <c r="Q118" s="368"/>
      <c r="R118" s="369"/>
    </row>
    <row r="119" spans="1:18" s="185" customFormat="1" ht="27.75" customHeight="1">
      <c r="A119" s="310">
        <f t="shared" ca="1" si="2"/>
        <v>42331</v>
      </c>
      <c r="B119" s="334"/>
      <c r="C119" s="345"/>
      <c r="D119" s="383"/>
      <c r="E119" s="187">
        <f t="shared" ca="1" si="0"/>
        <v>42331</v>
      </c>
      <c r="F119" s="114"/>
      <c r="G119" s="112"/>
      <c r="H119" s="187"/>
      <c r="I119" s="187"/>
      <c r="J119" s="219"/>
      <c r="K119" s="311"/>
      <c r="L119" s="312"/>
      <c r="M119" s="311"/>
      <c r="N119" s="313"/>
      <c r="O119" s="364"/>
      <c r="P119" s="353">
        <f t="shared" si="3"/>
        <v>0</v>
      </c>
      <c r="Q119" s="365"/>
      <c r="R119" s="366"/>
    </row>
    <row r="120" spans="1:18" s="185" customFormat="1" ht="27.75" customHeight="1">
      <c r="A120" s="310">
        <f t="shared" ca="1" si="2"/>
        <v>42331</v>
      </c>
      <c r="B120" s="334"/>
      <c r="C120" s="345"/>
      <c r="D120" s="383"/>
      <c r="E120" s="187">
        <f t="shared" ca="1" si="0"/>
        <v>42331</v>
      </c>
      <c r="F120" s="114"/>
      <c r="G120" s="112"/>
      <c r="H120" s="187"/>
      <c r="I120" s="187"/>
      <c r="J120" s="219"/>
      <c r="K120" s="311"/>
      <c r="L120" s="312"/>
      <c r="M120" s="311"/>
      <c r="N120" s="313"/>
      <c r="O120" s="364"/>
      <c r="P120" s="353">
        <f t="shared" si="3"/>
        <v>0</v>
      </c>
      <c r="Q120" s="365"/>
      <c r="R120" s="366"/>
    </row>
    <row r="121" spans="1:18" s="185" customFormat="1" ht="27.75" customHeight="1">
      <c r="A121" s="310">
        <f t="shared" ca="1" si="2"/>
        <v>42331</v>
      </c>
      <c r="B121" s="334"/>
      <c r="C121" s="345"/>
      <c r="D121" s="383"/>
      <c r="E121" s="187">
        <f t="shared" ca="1" si="0"/>
        <v>42331</v>
      </c>
      <c r="F121" s="114"/>
      <c r="G121" s="112"/>
      <c r="H121" s="187"/>
      <c r="I121" s="187"/>
      <c r="J121" s="219"/>
      <c r="K121" s="311"/>
      <c r="L121" s="312"/>
      <c r="M121" s="311"/>
      <c r="N121" s="313"/>
      <c r="O121" s="364"/>
      <c r="P121" s="353">
        <f t="shared" si="3"/>
        <v>0</v>
      </c>
      <c r="Q121" s="365"/>
      <c r="R121" s="366"/>
    </row>
    <row r="122" spans="1:18" s="185" customFormat="1" ht="27.75" customHeight="1">
      <c r="A122" s="310">
        <f t="shared" ca="1" si="2"/>
        <v>42331</v>
      </c>
      <c r="B122" s="334"/>
      <c r="C122" s="345"/>
      <c r="D122" s="383"/>
      <c r="E122" s="187">
        <f t="shared" ca="1" si="0"/>
        <v>42331</v>
      </c>
      <c r="F122" s="114"/>
      <c r="G122" s="112"/>
      <c r="H122" s="187"/>
      <c r="I122" s="187"/>
      <c r="J122" s="219"/>
      <c r="K122" s="311"/>
      <c r="L122" s="312"/>
      <c r="M122" s="311"/>
      <c r="N122" s="313"/>
      <c r="O122" s="364"/>
      <c r="P122" s="353">
        <f t="shared" si="3"/>
        <v>0</v>
      </c>
      <c r="Q122" s="365"/>
      <c r="R122" s="366"/>
    </row>
    <row r="123" spans="1:18" s="185" customFormat="1" ht="27.75" customHeight="1">
      <c r="A123" s="310">
        <f t="shared" ca="1" si="2"/>
        <v>42331</v>
      </c>
      <c r="B123" s="334"/>
      <c r="C123" s="345"/>
      <c r="D123" s="383"/>
      <c r="E123" s="187">
        <f t="shared" ca="1" si="0"/>
        <v>42331</v>
      </c>
      <c r="F123" s="114"/>
      <c r="G123" s="112"/>
      <c r="H123" s="187"/>
      <c r="I123" s="187"/>
      <c r="J123" s="219"/>
      <c r="K123" s="311"/>
      <c r="L123" s="312"/>
      <c r="M123" s="311"/>
      <c r="N123" s="313"/>
      <c r="O123" s="364"/>
      <c r="P123" s="353">
        <f t="shared" si="3"/>
        <v>0</v>
      </c>
      <c r="Q123" s="365"/>
      <c r="R123" s="366"/>
    </row>
    <row r="124" spans="1:18" s="185" customFormat="1" ht="27.75" customHeight="1">
      <c r="A124" s="310">
        <f t="shared" ca="1" si="2"/>
        <v>42331</v>
      </c>
      <c r="B124" s="334"/>
      <c r="C124" s="345"/>
      <c r="D124" s="383"/>
      <c r="E124" s="187">
        <f t="shared" ca="1" si="0"/>
        <v>42331</v>
      </c>
      <c r="F124" s="114"/>
      <c r="G124" s="112"/>
      <c r="H124" s="187"/>
      <c r="I124" s="187"/>
      <c r="J124" s="219"/>
      <c r="K124" s="311"/>
      <c r="L124" s="312"/>
      <c r="M124" s="311"/>
      <c r="N124" s="313"/>
      <c r="O124" s="364"/>
      <c r="P124" s="353">
        <f t="shared" si="3"/>
        <v>0</v>
      </c>
      <c r="Q124" s="365"/>
      <c r="R124" s="366"/>
    </row>
    <row r="125" spans="1:18" s="185" customFormat="1" ht="27.75" customHeight="1">
      <c r="A125" s="310">
        <f t="shared" ca="1" si="2"/>
        <v>42331</v>
      </c>
      <c r="B125" s="334"/>
      <c r="C125" s="345"/>
      <c r="D125" s="383"/>
      <c r="E125" s="187">
        <f t="shared" ca="1" si="0"/>
        <v>42331</v>
      </c>
      <c r="F125" s="114"/>
      <c r="G125" s="112"/>
      <c r="H125" s="187"/>
      <c r="I125" s="187"/>
      <c r="J125" s="219"/>
      <c r="K125" s="311"/>
      <c r="L125" s="312"/>
      <c r="M125" s="311"/>
      <c r="N125" s="313"/>
      <c r="O125" s="364"/>
      <c r="P125" s="353">
        <f t="shared" si="3"/>
        <v>0</v>
      </c>
      <c r="Q125" s="365"/>
      <c r="R125" s="366"/>
    </row>
    <row r="126" spans="1:18" s="185" customFormat="1" ht="27.75" customHeight="1">
      <c r="A126" s="310">
        <f t="shared" ca="1" si="2"/>
        <v>42331</v>
      </c>
      <c r="B126" s="334"/>
      <c r="C126" s="345"/>
      <c r="D126" s="383"/>
      <c r="E126" s="187">
        <f t="shared" ca="1" si="0"/>
        <v>42331</v>
      </c>
      <c r="F126" s="114"/>
      <c r="G126" s="112"/>
      <c r="H126" s="187"/>
      <c r="I126" s="187"/>
      <c r="J126" s="219"/>
      <c r="K126" s="311"/>
      <c r="L126" s="312"/>
      <c r="M126" s="311"/>
      <c r="N126" s="313"/>
      <c r="O126" s="364"/>
      <c r="P126" s="353">
        <f t="shared" si="3"/>
        <v>0</v>
      </c>
      <c r="Q126" s="365"/>
      <c r="R126" s="366"/>
    </row>
    <row r="127" spans="1:18" s="185" customFormat="1" ht="27.75" customHeight="1">
      <c r="A127" s="310">
        <f t="shared" ca="1" si="2"/>
        <v>42331</v>
      </c>
      <c r="B127" s="334"/>
      <c r="C127" s="345"/>
      <c r="D127" s="383"/>
      <c r="E127" s="187">
        <f t="shared" ca="1" si="0"/>
        <v>42331</v>
      </c>
      <c r="F127" s="114"/>
      <c r="G127" s="112"/>
      <c r="H127" s="187"/>
      <c r="I127" s="187"/>
      <c r="J127" s="219"/>
      <c r="K127" s="311"/>
      <c r="L127" s="312"/>
      <c r="M127" s="311"/>
      <c r="N127" s="313"/>
      <c r="O127" s="364"/>
      <c r="P127" s="353">
        <f t="shared" si="3"/>
        <v>0</v>
      </c>
      <c r="Q127" s="365"/>
      <c r="R127" s="366"/>
    </row>
    <row r="128" spans="1:18" s="185" customFormat="1" ht="27.75" customHeight="1">
      <c r="A128" s="310">
        <f t="shared" ca="1" si="2"/>
        <v>42331</v>
      </c>
      <c r="B128" s="334"/>
      <c r="C128" s="345"/>
      <c r="D128" s="383"/>
      <c r="E128" s="187">
        <f t="shared" ca="1" si="0"/>
        <v>42331</v>
      </c>
      <c r="F128" s="114"/>
      <c r="G128" s="112"/>
      <c r="H128" s="187"/>
      <c r="I128" s="187"/>
      <c r="J128" s="219"/>
      <c r="K128" s="311"/>
      <c r="L128" s="312"/>
      <c r="M128" s="311"/>
      <c r="N128" s="313"/>
      <c r="O128" s="364"/>
      <c r="P128" s="353">
        <f t="shared" si="3"/>
        <v>0</v>
      </c>
      <c r="Q128" s="365"/>
      <c r="R128" s="366"/>
    </row>
    <row r="129" spans="1:18" s="185" customFormat="1" ht="27.75" customHeight="1">
      <c r="A129" s="310">
        <f t="shared" ca="1" si="2"/>
        <v>42331</v>
      </c>
      <c r="B129" s="334"/>
      <c r="C129" s="345"/>
      <c r="D129" s="383"/>
      <c r="E129" s="187">
        <f t="shared" ca="1" si="0"/>
        <v>42331</v>
      </c>
      <c r="F129" s="114"/>
      <c r="G129" s="112"/>
      <c r="H129" s="187"/>
      <c r="I129" s="187"/>
      <c r="J129" s="219"/>
      <c r="K129" s="311"/>
      <c r="L129" s="312"/>
      <c r="M129" s="311"/>
      <c r="N129" s="313"/>
      <c r="O129" s="364"/>
      <c r="P129" s="353">
        <f t="shared" si="3"/>
        <v>0</v>
      </c>
      <c r="Q129" s="365"/>
      <c r="R129" s="366"/>
    </row>
    <row r="130" spans="1:18" s="185" customFormat="1" ht="27.75" customHeight="1">
      <c r="A130" s="310">
        <f t="shared" ca="1" si="2"/>
        <v>42331</v>
      </c>
      <c r="B130" s="334"/>
      <c r="C130" s="345"/>
      <c r="D130" s="383"/>
      <c r="E130" s="187">
        <f t="shared" ca="1" si="0"/>
        <v>42331</v>
      </c>
      <c r="F130" s="114"/>
      <c r="G130" s="112"/>
      <c r="H130" s="187"/>
      <c r="I130" s="187"/>
      <c r="J130" s="219"/>
      <c r="K130" s="311"/>
      <c r="L130" s="312"/>
      <c r="M130" s="311"/>
      <c r="N130" s="313"/>
      <c r="O130" s="364"/>
      <c r="P130" s="353">
        <f t="shared" si="3"/>
        <v>0</v>
      </c>
      <c r="Q130" s="365"/>
      <c r="R130" s="366"/>
    </row>
    <row r="131" spans="1:18" s="185" customFormat="1" ht="27.75" customHeight="1">
      <c r="A131" s="310">
        <f t="shared" ca="1" si="2"/>
        <v>42331</v>
      </c>
      <c r="B131" s="334"/>
      <c r="C131" s="345"/>
      <c r="D131" s="383"/>
      <c r="E131" s="187">
        <f t="shared" ca="1" si="0"/>
        <v>42331</v>
      </c>
      <c r="F131" s="114"/>
      <c r="G131" s="112"/>
      <c r="H131" s="187"/>
      <c r="I131" s="187"/>
      <c r="J131" s="219"/>
      <c r="K131" s="311"/>
      <c r="L131" s="312"/>
      <c r="M131" s="311"/>
      <c r="N131" s="313"/>
      <c r="O131" s="364"/>
      <c r="P131" s="353">
        <f t="shared" si="3"/>
        <v>0</v>
      </c>
      <c r="Q131" s="365"/>
      <c r="R131" s="366"/>
    </row>
    <row r="132" spans="1:18" s="185" customFormat="1" ht="27.75" customHeight="1">
      <c r="A132" s="310">
        <f t="shared" ca="1" si="2"/>
        <v>42331</v>
      </c>
      <c r="B132" s="334"/>
      <c r="C132" s="345"/>
      <c r="D132" s="383"/>
      <c r="E132" s="187">
        <f t="shared" ca="1" si="0"/>
        <v>42331</v>
      </c>
      <c r="F132" s="114"/>
      <c r="G132" s="112"/>
      <c r="H132" s="187"/>
      <c r="I132" s="187"/>
      <c r="J132" s="219"/>
      <c r="K132" s="311"/>
      <c r="L132" s="312"/>
      <c r="M132" s="311"/>
      <c r="N132" s="313"/>
      <c r="O132" s="364"/>
      <c r="P132" s="353">
        <f t="shared" si="3"/>
        <v>0</v>
      </c>
      <c r="Q132" s="365"/>
      <c r="R132" s="366"/>
    </row>
    <row r="133" spans="1:18" s="185" customFormat="1" ht="27.75" customHeight="1">
      <c r="A133" s="310">
        <f t="shared" ca="1" si="2"/>
        <v>42331</v>
      </c>
      <c r="B133" s="334"/>
      <c r="C133" s="345"/>
      <c r="D133" s="383"/>
      <c r="E133" s="187">
        <f t="shared" ca="1" si="0"/>
        <v>42331</v>
      </c>
      <c r="F133" s="114"/>
      <c r="G133" s="112"/>
      <c r="H133" s="187"/>
      <c r="I133" s="187"/>
      <c r="J133" s="219"/>
      <c r="K133" s="311"/>
      <c r="L133" s="312"/>
      <c r="M133" s="311"/>
      <c r="N133" s="313"/>
      <c r="O133" s="364"/>
      <c r="P133" s="353">
        <f t="shared" si="3"/>
        <v>0</v>
      </c>
      <c r="Q133" s="365"/>
      <c r="R133" s="366"/>
    </row>
    <row r="134" spans="1:18" s="185" customFormat="1" ht="27.75" customHeight="1">
      <c r="A134" s="310">
        <f t="shared" ca="1" si="2"/>
        <v>42331</v>
      </c>
      <c r="B134" s="334"/>
      <c r="C134" s="345"/>
      <c r="D134" s="383"/>
      <c r="E134" s="187">
        <f t="shared" ca="1" si="0"/>
        <v>42331</v>
      </c>
      <c r="F134" s="114"/>
      <c r="G134" s="112"/>
      <c r="H134" s="187"/>
      <c r="I134" s="187"/>
      <c r="J134" s="219"/>
      <c r="K134" s="311"/>
      <c r="L134" s="312"/>
      <c r="M134" s="311"/>
      <c r="N134" s="313"/>
      <c r="O134" s="364"/>
      <c r="P134" s="353">
        <f t="shared" si="3"/>
        <v>0</v>
      </c>
      <c r="Q134" s="365"/>
      <c r="R134" s="366"/>
    </row>
    <row r="135" spans="1:18" s="185" customFormat="1" ht="27.75" customHeight="1" thickBot="1">
      <c r="A135" s="310">
        <f t="shared" ca="1" si="2"/>
        <v>42331</v>
      </c>
      <c r="B135" s="334"/>
      <c r="C135" s="345"/>
      <c r="D135" s="383"/>
      <c r="E135" s="187">
        <f t="shared" ca="1" si="0"/>
        <v>42331</v>
      </c>
      <c r="F135" s="114"/>
      <c r="G135" s="112"/>
      <c r="H135" s="187"/>
      <c r="I135" s="187"/>
      <c r="J135" s="219"/>
      <c r="K135" s="311"/>
      <c r="L135" s="312"/>
      <c r="M135" s="311"/>
      <c r="N135" s="313"/>
      <c r="O135" s="367"/>
      <c r="P135" s="353">
        <f t="shared" si="3"/>
        <v>0</v>
      </c>
      <c r="Q135" s="368"/>
      <c r="R135" s="369"/>
    </row>
    <row r="136" spans="1:18" s="185" customFormat="1" ht="27.75" customHeight="1" thickBot="1">
      <c r="A136" s="310">
        <f t="shared" ca="1" si="2"/>
        <v>42331</v>
      </c>
      <c r="B136" s="334"/>
      <c r="C136" s="345"/>
      <c r="D136" s="383"/>
      <c r="E136" s="187">
        <f t="shared" ca="1" si="0"/>
        <v>42331</v>
      </c>
      <c r="F136" s="114"/>
      <c r="G136" s="112"/>
      <c r="H136" s="187"/>
      <c r="I136" s="187"/>
      <c r="J136" s="219"/>
      <c r="K136" s="311"/>
      <c r="L136" s="312"/>
      <c r="M136" s="311"/>
      <c r="N136" s="313"/>
      <c r="O136" s="367"/>
      <c r="P136" s="353">
        <f t="shared" si="3"/>
        <v>0</v>
      </c>
      <c r="Q136" s="368"/>
      <c r="R136" s="369"/>
    </row>
    <row r="137" spans="1:18" s="185" customFormat="1" ht="27.75" customHeight="1">
      <c r="A137" s="310">
        <f t="shared" ca="1" si="2"/>
        <v>42331</v>
      </c>
      <c r="B137" s="334"/>
      <c r="C137" s="345"/>
      <c r="D137" s="383"/>
      <c r="E137" s="187">
        <f t="shared" ca="1" si="0"/>
        <v>42331</v>
      </c>
      <c r="F137" s="114"/>
      <c r="G137" s="112"/>
      <c r="H137" s="187"/>
      <c r="I137" s="187"/>
      <c r="J137" s="219"/>
      <c r="K137" s="311"/>
      <c r="L137" s="312"/>
      <c r="M137" s="311"/>
      <c r="N137" s="313"/>
      <c r="O137" s="361"/>
      <c r="P137" s="353">
        <f t="shared" si="3"/>
        <v>0</v>
      </c>
      <c r="Q137" s="362"/>
      <c r="R137" s="363"/>
    </row>
    <row r="138" spans="1:18" s="185" customFormat="1" ht="27.75" customHeight="1">
      <c r="A138" s="310">
        <f ca="1">+E137</f>
        <v>42331</v>
      </c>
      <c r="B138" s="334"/>
      <c r="C138" s="345"/>
      <c r="D138" s="383"/>
      <c r="E138" s="187">
        <f t="shared" ca="1" si="0"/>
        <v>42331</v>
      </c>
      <c r="F138" s="114"/>
      <c r="G138" s="112"/>
      <c r="H138" s="187"/>
      <c r="I138" s="187"/>
      <c r="J138" s="219"/>
      <c r="K138" s="311"/>
      <c r="L138" s="312"/>
      <c r="M138" s="311"/>
      <c r="N138" s="313"/>
      <c r="O138" s="342"/>
      <c r="P138" s="353">
        <f t="shared" si="3"/>
        <v>0</v>
      </c>
      <c r="Q138" s="353"/>
      <c r="R138" s="357"/>
    </row>
    <row r="139" spans="1:18" s="185" customFormat="1" ht="27.75" customHeight="1">
      <c r="A139" s="310">
        <f t="shared" ref="A139:A168" ca="1" si="4">+E138</f>
        <v>42331</v>
      </c>
      <c r="B139" s="334"/>
      <c r="C139" s="345"/>
      <c r="D139" s="383"/>
      <c r="E139" s="187">
        <f t="shared" ca="1" si="0"/>
        <v>42331</v>
      </c>
      <c r="F139" s="114"/>
      <c r="G139" s="112"/>
      <c r="H139" s="187"/>
      <c r="I139" s="187"/>
      <c r="J139" s="219"/>
      <c r="K139" s="311"/>
      <c r="L139" s="312"/>
      <c r="M139" s="311"/>
      <c r="N139" s="313"/>
      <c r="O139" s="342"/>
      <c r="P139" s="353">
        <f t="shared" ref="P139:P184" si="5">O139-D139</f>
        <v>0</v>
      </c>
      <c r="Q139" s="353"/>
      <c r="R139" s="357"/>
    </row>
    <row r="140" spans="1:18" s="185" customFormat="1" ht="27.75" customHeight="1">
      <c r="A140" s="310">
        <f t="shared" ca="1" si="4"/>
        <v>42331</v>
      </c>
      <c r="B140" s="334"/>
      <c r="C140" s="345"/>
      <c r="D140" s="383"/>
      <c r="E140" s="187">
        <f t="shared" ca="1" si="0"/>
        <v>42331</v>
      </c>
      <c r="F140" s="114"/>
      <c r="G140" s="112"/>
      <c r="H140" s="187"/>
      <c r="I140" s="187"/>
      <c r="J140" s="219"/>
      <c r="K140" s="311"/>
      <c r="L140" s="312"/>
      <c r="M140" s="311"/>
      <c r="N140" s="313"/>
      <c r="O140" s="342"/>
      <c r="P140" s="353">
        <f t="shared" si="5"/>
        <v>0</v>
      </c>
      <c r="Q140" s="353"/>
      <c r="R140" s="357"/>
    </row>
    <row r="141" spans="1:18" s="185" customFormat="1" ht="27.75" customHeight="1">
      <c r="A141" s="310">
        <f t="shared" ca="1" si="4"/>
        <v>42331</v>
      </c>
      <c r="B141" s="334"/>
      <c r="C141" s="345"/>
      <c r="D141" s="383"/>
      <c r="E141" s="187">
        <f t="shared" ca="1" si="0"/>
        <v>42331</v>
      </c>
      <c r="F141" s="114"/>
      <c r="G141" s="112"/>
      <c r="H141" s="187"/>
      <c r="I141" s="187"/>
      <c r="J141" s="219"/>
      <c r="K141" s="311"/>
      <c r="L141" s="312"/>
      <c r="M141" s="311"/>
      <c r="N141" s="313"/>
      <c r="O141" s="342"/>
      <c r="P141" s="353">
        <f t="shared" si="5"/>
        <v>0</v>
      </c>
      <c r="Q141" s="353"/>
      <c r="R141" s="357"/>
    </row>
    <row r="142" spans="1:18" s="185" customFormat="1" ht="27.75" customHeight="1">
      <c r="A142" s="310">
        <f t="shared" ca="1" si="4"/>
        <v>42331</v>
      </c>
      <c r="B142" s="334"/>
      <c r="C142" s="345"/>
      <c r="D142" s="383"/>
      <c r="E142" s="187">
        <f t="shared" ca="1" si="0"/>
        <v>42331</v>
      </c>
      <c r="F142" s="114"/>
      <c r="G142" s="112"/>
      <c r="H142" s="187"/>
      <c r="I142" s="187"/>
      <c r="J142" s="219"/>
      <c r="K142" s="311"/>
      <c r="L142" s="312"/>
      <c r="M142" s="311"/>
      <c r="N142" s="313"/>
      <c r="O142" s="342"/>
      <c r="P142" s="353">
        <f t="shared" si="5"/>
        <v>0</v>
      </c>
      <c r="Q142" s="353"/>
      <c r="R142" s="357"/>
    </row>
    <row r="143" spans="1:18" s="185" customFormat="1" ht="27.75" customHeight="1">
      <c r="A143" s="310">
        <f t="shared" ca="1" si="4"/>
        <v>42331</v>
      </c>
      <c r="B143" s="334"/>
      <c r="C143" s="345"/>
      <c r="D143" s="383"/>
      <c r="E143" s="187">
        <f t="shared" ca="1" si="0"/>
        <v>42331</v>
      </c>
      <c r="F143" s="114"/>
      <c r="G143" s="112"/>
      <c r="H143" s="187"/>
      <c r="I143" s="187"/>
      <c r="J143" s="219"/>
      <c r="K143" s="311"/>
      <c r="L143" s="312"/>
      <c r="M143" s="311"/>
      <c r="N143" s="313"/>
      <c r="O143" s="342"/>
      <c r="P143" s="353">
        <f t="shared" si="5"/>
        <v>0</v>
      </c>
      <c r="Q143" s="353"/>
      <c r="R143" s="357"/>
    </row>
    <row r="144" spans="1:18" s="185" customFormat="1" ht="27.75" customHeight="1">
      <c r="A144" s="310">
        <f t="shared" ca="1" si="4"/>
        <v>42331</v>
      </c>
      <c r="B144" s="334"/>
      <c r="C144" s="345"/>
      <c r="D144" s="383"/>
      <c r="E144" s="187">
        <f t="shared" ca="1" si="0"/>
        <v>42331</v>
      </c>
      <c r="F144" s="114"/>
      <c r="G144" s="112"/>
      <c r="H144" s="187"/>
      <c r="I144" s="187"/>
      <c r="J144" s="219"/>
      <c r="K144" s="311"/>
      <c r="L144" s="312"/>
      <c r="M144" s="311"/>
      <c r="N144" s="313"/>
      <c r="O144" s="342"/>
      <c r="P144" s="353">
        <f t="shared" si="5"/>
        <v>0</v>
      </c>
      <c r="Q144" s="353"/>
      <c r="R144" s="357"/>
    </row>
    <row r="145" spans="1:18" s="185" customFormat="1" ht="27.75" customHeight="1">
      <c r="A145" s="310">
        <f t="shared" ca="1" si="4"/>
        <v>42331</v>
      </c>
      <c r="B145" s="334"/>
      <c r="C145" s="345"/>
      <c r="D145" s="383"/>
      <c r="E145" s="187">
        <f t="shared" ca="1" si="0"/>
        <v>42331</v>
      </c>
      <c r="F145" s="114"/>
      <c r="G145" s="112"/>
      <c r="H145" s="187"/>
      <c r="I145" s="187"/>
      <c r="J145" s="219"/>
      <c r="K145" s="311"/>
      <c r="L145" s="312"/>
      <c r="M145" s="311"/>
      <c r="N145" s="313"/>
      <c r="O145" s="342"/>
      <c r="P145" s="353">
        <f t="shared" si="5"/>
        <v>0</v>
      </c>
      <c r="Q145" s="353"/>
      <c r="R145" s="357"/>
    </row>
    <row r="146" spans="1:18" s="185" customFormat="1" ht="32.25" customHeight="1">
      <c r="A146" s="310">
        <f t="shared" ca="1" si="4"/>
        <v>42331</v>
      </c>
      <c r="B146" s="334"/>
      <c r="C146" s="348"/>
      <c r="D146" s="383"/>
      <c r="E146" s="187">
        <f t="shared" ca="1" si="0"/>
        <v>42331</v>
      </c>
      <c r="F146" s="114"/>
      <c r="G146" s="112"/>
      <c r="H146" s="187"/>
      <c r="I146" s="187"/>
      <c r="J146" s="219"/>
      <c r="K146" s="311"/>
      <c r="L146" s="312"/>
      <c r="M146" s="311"/>
      <c r="N146" s="313"/>
      <c r="O146" s="342"/>
      <c r="P146" s="353">
        <f t="shared" si="5"/>
        <v>0</v>
      </c>
      <c r="Q146" s="353"/>
      <c r="R146" s="357"/>
    </row>
    <row r="147" spans="1:18" s="185" customFormat="1" ht="27.75" customHeight="1">
      <c r="A147" s="310">
        <f t="shared" ca="1" si="4"/>
        <v>42331</v>
      </c>
      <c r="B147" s="334"/>
      <c r="C147" s="348"/>
      <c r="D147" s="383"/>
      <c r="E147" s="187">
        <f t="shared" ca="1" si="0"/>
        <v>42331</v>
      </c>
      <c r="F147" s="114"/>
      <c r="G147" s="112"/>
      <c r="H147" s="187"/>
      <c r="I147" s="187"/>
      <c r="J147" s="219"/>
      <c r="K147" s="311"/>
      <c r="L147" s="312"/>
      <c r="M147" s="311"/>
      <c r="N147" s="313"/>
      <c r="O147" s="342"/>
      <c r="P147" s="353">
        <f t="shared" si="5"/>
        <v>0</v>
      </c>
      <c r="Q147" s="353"/>
      <c r="R147" s="357"/>
    </row>
    <row r="148" spans="1:18" s="185" customFormat="1" ht="27.75" customHeight="1">
      <c r="A148" s="310">
        <f t="shared" ca="1" si="4"/>
        <v>42331</v>
      </c>
      <c r="B148" s="334"/>
      <c r="C148" s="348"/>
      <c r="D148" s="383"/>
      <c r="E148" s="187">
        <f t="shared" ca="1" si="0"/>
        <v>42331</v>
      </c>
      <c r="F148" s="114"/>
      <c r="G148" s="112"/>
      <c r="H148" s="187"/>
      <c r="I148" s="187"/>
      <c r="J148" s="219"/>
      <c r="K148" s="311"/>
      <c r="L148" s="312"/>
      <c r="M148" s="311"/>
      <c r="N148" s="313"/>
      <c r="O148" s="342"/>
      <c r="P148" s="353">
        <f t="shared" si="5"/>
        <v>0</v>
      </c>
      <c r="Q148" s="353"/>
      <c r="R148" s="357"/>
    </row>
    <row r="149" spans="1:18" s="185" customFormat="1" ht="27.75" customHeight="1">
      <c r="A149" s="310">
        <f t="shared" ca="1" si="4"/>
        <v>42331</v>
      </c>
      <c r="B149" s="334"/>
      <c r="C149" s="348"/>
      <c r="D149" s="383"/>
      <c r="E149" s="187">
        <f t="shared" ca="1" si="0"/>
        <v>42331</v>
      </c>
      <c r="F149" s="114"/>
      <c r="G149" s="112"/>
      <c r="H149" s="187"/>
      <c r="I149" s="187"/>
      <c r="J149" s="219"/>
      <c r="K149" s="311"/>
      <c r="L149" s="312"/>
      <c r="M149" s="311"/>
      <c r="N149" s="313"/>
      <c r="O149" s="342"/>
      <c r="P149" s="353">
        <f t="shared" si="5"/>
        <v>0</v>
      </c>
      <c r="Q149" s="353"/>
      <c r="R149" s="357"/>
    </row>
    <row r="150" spans="1:18" s="185" customFormat="1" ht="27.75" customHeight="1">
      <c r="A150" s="310">
        <f t="shared" ca="1" si="4"/>
        <v>42331</v>
      </c>
      <c r="B150" s="334"/>
      <c r="C150" s="348"/>
      <c r="D150" s="383"/>
      <c r="E150" s="187">
        <f t="shared" ca="1" si="0"/>
        <v>42331</v>
      </c>
      <c r="F150" s="114"/>
      <c r="G150" s="112"/>
      <c r="H150" s="187"/>
      <c r="I150" s="187"/>
      <c r="J150" s="219"/>
      <c r="K150" s="311"/>
      <c r="L150" s="312"/>
      <c r="M150" s="311"/>
      <c r="N150" s="313"/>
      <c r="O150" s="342"/>
      <c r="P150" s="353">
        <f t="shared" si="5"/>
        <v>0</v>
      </c>
      <c r="Q150" s="353"/>
      <c r="R150" s="357"/>
    </row>
    <row r="151" spans="1:18" s="185" customFormat="1" ht="27.75" customHeight="1">
      <c r="A151" s="310">
        <f t="shared" ca="1" si="4"/>
        <v>42331</v>
      </c>
      <c r="B151" s="334"/>
      <c r="C151" s="348"/>
      <c r="D151" s="383"/>
      <c r="E151" s="187">
        <f t="shared" ca="1" si="0"/>
        <v>42331</v>
      </c>
      <c r="F151" s="114"/>
      <c r="G151" s="112"/>
      <c r="H151" s="187"/>
      <c r="I151" s="187"/>
      <c r="J151" s="219"/>
      <c r="K151" s="311"/>
      <c r="L151" s="312"/>
      <c r="M151" s="311"/>
      <c r="N151" s="313"/>
      <c r="O151" s="342"/>
      <c r="P151" s="353">
        <f t="shared" si="5"/>
        <v>0</v>
      </c>
      <c r="Q151" s="353"/>
      <c r="R151" s="357"/>
    </row>
    <row r="152" spans="1:18" s="185" customFormat="1" ht="27.75" customHeight="1">
      <c r="A152" s="310">
        <f t="shared" ca="1" si="4"/>
        <v>42331</v>
      </c>
      <c r="B152" s="334"/>
      <c r="C152" s="348"/>
      <c r="D152" s="383"/>
      <c r="E152" s="187">
        <f t="shared" ca="1" si="0"/>
        <v>42331</v>
      </c>
      <c r="F152" s="114"/>
      <c r="G152" s="112"/>
      <c r="H152" s="187"/>
      <c r="I152" s="187"/>
      <c r="J152" s="219"/>
      <c r="K152" s="311"/>
      <c r="L152" s="312"/>
      <c r="M152" s="311"/>
      <c r="N152" s="313"/>
      <c r="O152" s="342"/>
      <c r="P152" s="353">
        <f t="shared" si="5"/>
        <v>0</v>
      </c>
      <c r="Q152" s="353"/>
      <c r="R152" s="357"/>
    </row>
    <row r="153" spans="1:18" s="185" customFormat="1" ht="27.75" customHeight="1">
      <c r="A153" s="310">
        <f t="shared" ca="1" si="4"/>
        <v>42331</v>
      </c>
      <c r="B153" s="334"/>
      <c r="C153" s="348"/>
      <c r="D153" s="383"/>
      <c r="E153" s="187">
        <f t="shared" ca="1" si="0"/>
        <v>42331</v>
      </c>
      <c r="F153" s="114"/>
      <c r="G153" s="112"/>
      <c r="H153" s="187"/>
      <c r="I153" s="187"/>
      <c r="J153" s="219"/>
      <c r="K153" s="311"/>
      <c r="L153" s="312"/>
      <c r="M153" s="311"/>
      <c r="N153" s="313"/>
      <c r="O153" s="342"/>
      <c r="P153" s="353">
        <f t="shared" si="5"/>
        <v>0</v>
      </c>
      <c r="Q153" s="353"/>
      <c r="R153" s="357"/>
    </row>
    <row r="154" spans="1:18" s="185" customFormat="1" ht="27.75" customHeight="1">
      <c r="A154" s="310">
        <f t="shared" ca="1" si="4"/>
        <v>42331</v>
      </c>
      <c r="B154" s="334"/>
      <c r="C154" s="348"/>
      <c r="D154" s="383"/>
      <c r="E154" s="187">
        <f t="shared" ca="1" si="0"/>
        <v>42331</v>
      </c>
      <c r="F154" s="114"/>
      <c r="G154" s="112"/>
      <c r="H154" s="187"/>
      <c r="I154" s="187"/>
      <c r="J154" s="219"/>
      <c r="K154" s="311"/>
      <c r="L154" s="312"/>
      <c r="M154" s="311"/>
      <c r="N154" s="313"/>
      <c r="O154" s="342"/>
      <c r="P154" s="353">
        <f t="shared" si="5"/>
        <v>0</v>
      </c>
      <c r="Q154" s="353"/>
      <c r="R154" s="357"/>
    </row>
    <row r="155" spans="1:18" s="185" customFormat="1" ht="27.75" customHeight="1">
      <c r="A155" s="310">
        <f t="shared" ca="1" si="4"/>
        <v>42331</v>
      </c>
      <c r="B155" s="334"/>
      <c r="C155" s="348"/>
      <c r="D155" s="383"/>
      <c r="E155" s="187">
        <f t="shared" ca="1" si="0"/>
        <v>42331</v>
      </c>
      <c r="F155" s="114"/>
      <c r="G155" s="112"/>
      <c r="H155" s="187"/>
      <c r="I155" s="187"/>
      <c r="J155" s="219"/>
      <c r="K155" s="311"/>
      <c r="L155" s="312"/>
      <c r="M155" s="311"/>
      <c r="N155" s="313"/>
      <c r="O155" s="342"/>
      <c r="P155" s="353">
        <f t="shared" si="5"/>
        <v>0</v>
      </c>
      <c r="Q155" s="353"/>
      <c r="R155" s="357"/>
    </row>
    <row r="156" spans="1:18" s="185" customFormat="1" ht="27.75" customHeight="1">
      <c r="A156" s="310">
        <f t="shared" ca="1" si="4"/>
        <v>42331</v>
      </c>
      <c r="B156" s="334"/>
      <c r="C156" s="348"/>
      <c r="D156" s="383"/>
      <c r="E156" s="187">
        <f t="shared" ca="1" si="0"/>
        <v>42331</v>
      </c>
      <c r="F156" s="114"/>
      <c r="G156" s="112"/>
      <c r="H156" s="187"/>
      <c r="I156" s="187"/>
      <c r="J156" s="219"/>
      <c r="K156" s="311"/>
      <c r="L156" s="312"/>
      <c r="M156" s="311"/>
      <c r="N156" s="313"/>
      <c r="O156" s="342"/>
      <c r="P156" s="353">
        <f t="shared" si="5"/>
        <v>0</v>
      </c>
      <c r="Q156" s="353"/>
      <c r="R156" s="357"/>
    </row>
    <row r="157" spans="1:18" s="185" customFormat="1" ht="27.75" customHeight="1">
      <c r="A157" s="310">
        <f t="shared" ca="1" si="4"/>
        <v>42331</v>
      </c>
      <c r="B157" s="334"/>
      <c r="C157" s="348"/>
      <c r="D157" s="383"/>
      <c r="E157" s="187">
        <f t="shared" ca="1" si="0"/>
        <v>42331</v>
      </c>
      <c r="F157" s="114"/>
      <c r="G157" s="112"/>
      <c r="H157" s="187"/>
      <c r="I157" s="187"/>
      <c r="J157" s="219"/>
      <c r="K157" s="311"/>
      <c r="L157" s="312"/>
      <c r="M157" s="311"/>
      <c r="N157" s="313"/>
      <c r="O157" s="342"/>
      <c r="P157" s="353">
        <f t="shared" si="5"/>
        <v>0</v>
      </c>
      <c r="Q157" s="353"/>
      <c r="R157" s="357"/>
    </row>
    <row r="158" spans="1:18" s="185" customFormat="1" ht="27.75" customHeight="1">
      <c r="A158" s="310">
        <f t="shared" ca="1" si="4"/>
        <v>42331</v>
      </c>
      <c r="B158" s="334"/>
      <c r="C158" s="348"/>
      <c r="D158" s="383"/>
      <c r="E158" s="187">
        <f t="shared" ca="1" si="0"/>
        <v>42331</v>
      </c>
      <c r="F158" s="114"/>
      <c r="G158" s="112"/>
      <c r="H158" s="187"/>
      <c r="I158" s="187"/>
      <c r="J158" s="219"/>
      <c r="K158" s="311"/>
      <c r="L158" s="312"/>
      <c r="M158" s="311"/>
      <c r="N158" s="313"/>
      <c r="O158" s="342"/>
      <c r="P158" s="353">
        <f t="shared" si="5"/>
        <v>0</v>
      </c>
      <c r="Q158" s="353"/>
      <c r="R158" s="357"/>
    </row>
    <row r="159" spans="1:18" s="185" customFormat="1" ht="27.75" customHeight="1">
      <c r="A159" s="310">
        <f t="shared" ca="1" si="4"/>
        <v>42331</v>
      </c>
      <c r="B159" s="334"/>
      <c r="C159" s="348"/>
      <c r="D159" s="383"/>
      <c r="E159" s="187">
        <f t="shared" ca="1" si="0"/>
        <v>42331</v>
      </c>
      <c r="F159" s="114"/>
      <c r="G159" s="112"/>
      <c r="H159" s="187"/>
      <c r="I159" s="187"/>
      <c r="J159" s="219"/>
      <c r="K159" s="311"/>
      <c r="L159" s="312"/>
      <c r="M159" s="311"/>
      <c r="N159" s="313"/>
      <c r="O159" s="342"/>
      <c r="P159" s="353">
        <f t="shared" si="5"/>
        <v>0</v>
      </c>
      <c r="Q159" s="353"/>
      <c r="R159" s="357"/>
    </row>
    <row r="160" spans="1:18" s="185" customFormat="1" ht="27.75" customHeight="1">
      <c r="A160" s="310">
        <f t="shared" ca="1" si="4"/>
        <v>42331</v>
      </c>
      <c r="B160" s="334"/>
      <c r="C160" s="348"/>
      <c r="D160" s="383"/>
      <c r="E160" s="187">
        <f t="shared" ca="1" si="0"/>
        <v>42331</v>
      </c>
      <c r="F160" s="114"/>
      <c r="G160" s="112"/>
      <c r="H160" s="187"/>
      <c r="I160" s="187"/>
      <c r="J160" s="219"/>
      <c r="K160" s="311"/>
      <c r="L160" s="312"/>
      <c r="M160" s="311"/>
      <c r="N160" s="313"/>
      <c r="O160" s="342"/>
      <c r="P160" s="353">
        <f t="shared" si="5"/>
        <v>0</v>
      </c>
      <c r="Q160" s="353"/>
      <c r="R160" s="357"/>
    </row>
    <row r="161" spans="1:18" s="185" customFormat="1" ht="27.75" customHeight="1">
      <c r="A161" s="310">
        <f t="shared" ca="1" si="4"/>
        <v>42331</v>
      </c>
      <c r="B161" s="334"/>
      <c r="C161" s="348"/>
      <c r="D161" s="383"/>
      <c r="E161" s="187">
        <f t="shared" ca="1" si="0"/>
        <v>42331</v>
      </c>
      <c r="F161" s="114"/>
      <c r="G161" s="112"/>
      <c r="H161" s="187"/>
      <c r="I161" s="187"/>
      <c r="J161" s="219"/>
      <c r="K161" s="311"/>
      <c r="L161" s="312"/>
      <c r="M161" s="311"/>
      <c r="N161" s="313"/>
      <c r="O161" s="342"/>
      <c r="P161" s="353">
        <f t="shared" si="5"/>
        <v>0</v>
      </c>
      <c r="Q161" s="353"/>
      <c r="R161" s="357"/>
    </row>
    <row r="162" spans="1:18" s="185" customFormat="1" ht="27.75" customHeight="1">
      <c r="A162" s="310">
        <f t="shared" ca="1" si="4"/>
        <v>42331</v>
      </c>
      <c r="B162" s="334"/>
      <c r="C162" s="348"/>
      <c r="D162" s="383"/>
      <c r="E162" s="187">
        <f t="shared" ca="1" si="0"/>
        <v>42331</v>
      </c>
      <c r="F162" s="114"/>
      <c r="G162" s="112"/>
      <c r="H162" s="187"/>
      <c r="I162" s="187"/>
      <c r="J162" s="219"/>
      <c r="K162" s="311"/>
      <c r="L162" s="312"/>
      <c r="M162" s="311"/>
      <c r="N162" s="313"/>
      <c r="O162" s="342"/>
      <c r="P162" s="353">
        <f t="shared" si="5"/>
        <v>0</v>
      </c>
      <c r="Q162" s="353"/>
      <c r="R162" s="357"/>
    </row>
    <row r="163" spans="1:18" s="185" customFormat="1" ht="27.75" customHeight="1">
      <c r="A163" s="310">
        <f t="shared" ca="1" si="4"/>
        <v>42331</v>
      </c>
      <c r="B163" s="334"/>
      <c r="C163" s="348"/>
      <c r="D163" s="383"/>
      <c r="E163" s="187">
        <f t="shared" ca="1" si="0"/>
        <v>42331</v>
      </c>
      <c r="F163" s="114"/>
      <c r="G163" s="112"/>
      <c r="H163" s="187"/>
      <c r="I163" s="187"/>
      <c r="J163" s="219"/>
      <c r="K163" s="311"/>
      <c r="L163" s="312"/>
      <c r="M163" s="311"/>
      <c r="N163" s="313"/>
      <c r="O163" s="342"/>
      <c r="P163" s="353">
        <f t="shared" si="5"/>
        <v>0</v>
      </c>
      <c r="Q163" s="353"/>
      <c r="R163" s="357"/>
    </row>
    <row r="164" spans="1:18" s="185" customFormat="1" ht="27.75" customHeight="1">
      <c r="A164" s="310">
        <f t="shared" ca="1" si="4"/>
        <v>42331</v>
      </c>
      <c r="B164" s="334"/>
      <c r="C164" s="348"/>
      <c r="D164" s="383"/>
      <c r="E164" s="187">
        <f t="shared" ca="1" si="0"/>
        <v>42331</v>
      </c>
      <c r="F164" s="114"/>
      <c r="G164" s="112"/>
      <c r="H164" s="187"/>
      <c r="I164" s="187"/>
      <c r="J164" s="219"/>
      <c r="K164" s="311"/>
      <c r="L164" s="312"/>
      <c r="M164" s="311"/>
      <c r="N164" s="313"/>
      <c r="O164" s="342"/>
      <c r="P164" s="353">
        <f t="shared" si="5"/>
        <v>0</v>
      </c>
      <c r="Q164" s="353"/>
      <c r="R164" s="357"/>
    </row>
    <row r="165" spans="1:18" s="185" customFormat="1" ht="27.75" customHeight="1">
      <c r="A165" s="310">
        <f t="shared" ca="1" si="4"/>
        <v>42331</v>
      </c>
      <c r="B165" s="334"/>
      <c r="C165" s="348"/>
      <c r="D165" s="383"/>
      <c r="E165" s="187">
        <f t="shared" ca="1" si="0"/>
        <v>42331</v>
      </c>
      <c r="F165" s="114"/>
      <c r="G165" s="112"/>
      <c r="H165" s="187"/>
      <c r="I165" s="187"/>
      <c r="J165" s="219"/>
      <c r="K165" s="311"/>
      <c r="L165" s="312"/>
      <c r="M165" s="311"/>
      <c r="N165" s="313"/>
      <c r="O165" s="342"/>
      <c r="P165" s="353">
        <f t="shared" si="5"/>
        <v>0</v>
      </c>
      <c r="Q165" s="353"/>
      <c r="R165" s="357"/>
    </row>
    <row r="166" spans="1:18" s="185" customFormat="1" ht="27.75" customHeight="1">
      <c r="A166" s="310">
        <f t="shared" ca="1" si="4"/>
        <v>42331</v>
      </c>
      <c r="B166" s="334"/>
      <c r="C166" s="348"/>
      <c r="D166" s="383"/>
      <c r="E166" s="187">
        <f t="shared" ca="1" si="0"/>
        <v>42331</v>
      </c>
      <c r="F166" s="114"/>
      <c r="G166" s="112"/>
      <c r="H166" s="187"/>
      <c r="I166" s="187"/>
      <c r="J166" s="219"/>
      <c r="K166" s="311"/>
      <c r="L166" s="312"/>
      <c r="M166" s="311"/>
      <c r="N166" s="313"/>
      <c r="O166" s="342"/>
      <c r="P166" s="353">
        <f t="shared" si="5"/>
        <v>0</v>
      </c>
      <c r="Q166" s="353"/>
      <c r="R166" s="357"/>
    </row>
    <row r="167" spans="1:18" s="185" customFormat="1" ht="27.75" customHeight="1">
      <c r="A167" s="310">
        <f t="shared" ca="1" si="4"/>
        <v>42331</v>
      </c>
      <c r="B167" s="334"/>
      <c r="C167" s="348"/>
      <c r="D167" s="383"/>
      <c r="E167" s="187">
        <f t="shared" ca="1" si="0"/>
        <v>42331</v>
      </c>
      <c r="F167" s="114"/>
      <c r="G167" s="112"/>
      <c r="H167" s="187"/>
      <c r="I167" s="187"/>
      <c r="J167" s="219"/>
      <c r="K167" s="311"/>
      <c r="L167" s="312"/>
      <c r="M167" s="311"/>
      <c r="N167" s="313"/>
      <c r="O167" s="342"/>
      <c r="P167" s="353">
        <f t="shared" si="5"/>
        <v>0</v>
      </c>
      <c r="Q167" s="353"/>
      <c r="R167" s="357"/>
    </row>
    <row r="168" spans="1:18" s="185" customFormat="1" ht="27.75" customHeight="1">
      <c r="A168" s="310">
        <f t="shared" ca="1" si="4"/>
        <v>42331</v>
      </c>
      <c r="B168" s="334"/>
      <c r="C168" s="348"/>
      <c r="D168" s="383"/>
      <c r="E168" s="187">
        <f t="shared" ca="1" si="0"/>
        <v>42331</v>
      </c>
      <c r="F168" s="114"/>
      <c r="G168" s="112"/>
      <c r="H168" s="187"/>
      <c r="I168" s="187"/>
      <c r="J168" s="219"/>
      <c r="K168" s="311"/>
      <c r="L168" s="312"/>
      <c r="M168" s="311"/>
      <c r="N168" s="313"/>
      <c r="O168" s="342"/>
      <c r="P168" s="353">
        <f t="shared" si="5"/>
        <v>0</v>
      </c>
      <c r="Q168" s="353"/>
      <c r="R168" s="357"/>
    </row>
    <row r="169" spans="1:18" s="185" customFormat="1" ht="27.75" customHeight="1">
      <c r="A169" s="310">
        <f t="shared" ref="A169:A201" ca="1" si="6">+E168</f>
        <v>42331</v>
      </c>
      <c r="B169" s="334"/>
      <c r="C169" s="348"/>
      <c r="D169" s="383"/>
      <c r="E169" s="187">
        <f t="shared" ca="1" si="0"/>
        <v>42331</v>
      </c>
      <c r="F169" s="114"/>
      <c r="G169" s="112"/>
      <c r="H169" s="187"/>
      <c r="I169" s="187"/>
      <c r="J169" s="219"/>
      <c r="K169" s="311"/>
      <c r="L169" s="312"/>
      <c r="M169" s="311"/>
      <c r="N169" s="313"/>
      <c r="O169" s="342"/>
      <c r="P169" s="353">
        <f t="shared" si="5"/>
        <v>0</v>
      </c>
      <c r="Q169" s="353"/>
      <c r="R169" s="357"/>
    </row>
    <row r="170" spans="1:18" s="185" customFormat="1" ht="27.75" customHeight="1">
      <c r="A170" s="310">
        <f t="shared" ca="1" si="6"/>
        <v>42331</v>
      </c>
      <c r="B170" s="334"/>
      <c r="C170" s="348"/>
      <c r="D170" s="383"/>
      <c r="E170" s="187">
        <f t="shared" ca="1" si="0"/>
        <v>42331</v>
      </c>
      <c r="F170" s="114"/>
      <c r="G170" s="112"/>
      <c r="H170" s="187"/>
      <c r="I170" s="187"/>
      <c r="J170" s="219"/>
      <c r="K170" s="311"/>
      <c r="L170" s="312"/>
      <c r="M170" s="311"/>
      <c r="N170" s="313"/>
      <c r="O170" s="342"/>
      <c r="P170" s="353">
        <f t="shared" si="5"/>
        <v>0</v>
      </c>
      <c r="Q170" s="353"/>
      <c r="R170" s="357"/>
    </row>
    <row r="171" spans="1:18" s="185" customFormat="1" ht="27.75" customHeight="1">
      <c r="A171" s="310">
        <f t="shared" ca="1" si="6"/>
        <v>42331</v>
      </c>
      <c r="B171" s="334"/>
      <c r="C171" s="348"/>
      <c r="D171" s="383"/>
      <c r="E171" s="187">
        <f t="shared" ca="1" si="0"/>
        <v>42331</v>
      </c>
      <c r="F171" s="114"/>
      <c r="G171" s="112"/>
      <c r="H171" s="187"/>
      <c r="I171" s="187"/>
      <c r="J171" s="219"/>
      <c r="K171" s="311"/>
      <c r="L171" s="312"/>
      <c r="M171" s="311"/>
      <c r="N171" s="313"/>
      <c r="O171" s="342"/>
      <c r="P171" s="353">
        <f t="shared" si="5"/>
        <v>0</v>
      </c>
      <c r="Q171" s="353"/>
      <c r="R171" s="357"/>
    </row>
    <row r="172" spans="1:18" s="185" customFormat="1" ht="27.75" customHeight="1">
      <c r="A172" s="310">
        <f t="shared" ca="1" si="6"/>
        <v>42331</v>
      </c>
      <c r="B172" s="334"/>
      <c r="C172" s="348"/>
      <c r="D172" s="383"/>
      <c r="E172" s="187">
        <f t="shared" ca="1" si="0"/>
        <v>42331</v>
      </c>
      <c r="F172" s="114"/>
      <c r="G172" s="112"/>
      <c r="H172" s="187"/>
      <c r="I172" s="187"/>
      <c r="J172" s="219"/>
      <c r="K172" s="311"/>
      <c r="L172" s="312"/>
      <c r="M172" s="311"/>
      <c r="N172" s="313"/>
      <c r="O172" s="342"/>
      <c r="P172" s="353">
        <f t="shared" si="5"/>
        <v>0</v>
      </c>
      <c r="Q172" s="353"/>
      <c r="R172" s="357"/>
    </row>
    <row r="173" spans="1:18" s="185" customFormat="1" ht="27.75" customHeight="1">
      <c r="A173" s="310">
        <f t="shared" ca="1" si="6"/>
        <v>42331</v>
      </c>
      <c r="B173" s="334"/>
      <c r="C173" s="348"/>
      <c r="D173" s="383"/>
      <c r="E173" s="187">
        <f t="shared" ca="1" si="0"/>
        <v>42331</v>
      </c>
      <c r="F173" s="114"/>
      <c r="G173" s="112"/>
      <c r="H173" s="187"/>
      <c r="I173" s="187"/>
      <c r="J173" s="219"/>
      <c r="K173" s="311"/>
      <c r="L173" s="312"/>
      <c r="M173" s="311"/>
      <c r="N173" s="313"/>
      <c r="O173" s="342"/>
      <c r="P173" s="353">
        <f t="shared" si="5"/>
        <v>0</v>
      </c>
      <c r="Q173" s="353"/>
      <c r="R173" s="357"/>
    </row>
    <row r="174" spans="1:18" s="185" customFormat="1" ht="35.25" customHeight="1">
      <c r="A174" s="310">
        <f t="shared" ca="1" si="6"/>
        <v>42331</v>
      </c>
      <c r="B174" s="334"/>
      <c r="C174" s="348"/>
      <c r="D174" s="383"/>
      <c r="E174" s="187">
        <f t="shared" ca="1" si="0"/>
        <v>42331</v>
      </c>
      <c r="F174" s="114"/>
      <c r="G174" s="112"/>
      <c r="H174" s="187"/>
      <c r="I174" s="187"/>
      <c r="J174" s="219"/>
      <c r="K174" s="311"/>
      <c r="L174" s="312"/>
      <c r="M174" s="311"/>
      <c r="N174" s="313"/>
      <c r="O174" s="342"/>
      <c r="P174" s="353">
        <f t="shared" si="5"/>
        <v>0</v>
      </c>
      <c r="Q174" s="353"/>
      <c r="R174" s="357"/>
    </row>
    <row r="175" spans="1:18" s="185" customFormat="1" ht="27.75" customHeight="1">
      <c r="A175" s="310">
        <f t="shared" ca="1" si="6"/>
        <v>42331</v>
      </c>
      <c r="B175" s="334"/>
      <c r="C175" s="348"/>
      <c r="D175" s="383"/>
      <c r="E175" s="187">
        <f t="shared" ca="1" si="0"/>
        <v>42331</v>
      </c>
      <c r="F175" s="114"/>
      <c r="G175" s="112"/>
      <c r="H175" s="187"/>
      <c r="I175" s="187"/>
      <c r="J175" s="219"/>
      <c r="K175" s="311"/>
      <c r="L175" s="312"/>
      <c r="M175" s="311"/>
      <c r="N175" s="313"/>
      <c r="O175" s="342"/>
      <c r="P175" s="353">
        <f t="shared" si="5"/>
        <v>0</v>
      </c>
      <c r="Q175" s="353"/>
      <c r="R175" s="357"/>
    </row>
    <row r="176" spans="1:18" s="185" customFormat="1" ht="36" customHeight="1">
      <c r="A176" s="310">
        <f t="shared" ca="1" si="6"/>
        <v>42331</v>
      </c>
      <c r="B176" s="334"/>
      <c r="C176" s="348"/>
      <c r="D176" s="383"/>
      <c r="E176" s="187">
        <f t="shared" ca="1" si="0"/>
        <v>42331</v>
      </c>
      <c r="F176" s="114"/>
      <c r="G176" s="112"/>
      <c r="H176" s="187"/>
      <c r="I176" s="187"/>
      <c r="J176" s="219"/>
      <c r="K176" s="311"/>
      <c r="L176" s="312"/>
      <c r="M176" s="311"/>
      <c r="N176" s="313"/>
      <c r="O176" s="342"/>
      <c r="P176" s="353">
        <f t="shared" si="5"/>
        <v>0</v>
      </c>
      <c r="Q176" s="353"/>
      <c r="R176" s="357"/>
    </row>
    <row r="177" spans="1:18" s="185" customFormat="1" ht="27.75" customHeight="1">
      <c r="A177" s="310">
        <f t="shared" ca="1" si="6"/>
        <v>42331</v>
      </c>
      <c r="B177" s="334"/>
      <c r="C177" s="348"/>
      <c r="D177" s="383"/>
      <c r="E177" s="187">
        <f t="shared" ca="1" si="0"/>
        <v>42331</v>
      </c>
      <c r="F177" s="114"/>
      <c r="G177" s="112"/>
      <c r="H177" s="187"/>
      <c r="I177" s="187"/>
      <c r="J177" s="219"/>
      <c r="K177" s="311"/>
      <c r="L177" s="312"/>
      <c r="M177" s="311"/>
      <c r="N177" s="313"/>
      <c r="O177" s="342"/>
      <c r="P177" s="353">
        <f t="shared" si="5"/>
        <v>0</v>
      </c>
      <c r="Q177" s="353"/>
      <c r="R177" s="357"/>
    </row>
    <row r="178" spans="1:18" s="185" customFormat="1" ht="47.25" customHeight="1">
      <c r="A178" s="310">
        <f t="shared" ca="1" si="6"/>
        <v>42331</v>
      </c>
      <c r="B178" s="334"/>
      <c r="C178" s="348"/>
      <c r="D178" s="383"/>
      <c r="E178" s="187">
        <f t="shared" ca="1" si="0"/>
        <v>42331</v>
      </c>
      <c r="F178" s="203"/>
      <c r="G178" s="112"/>
      <c r="H178" s="187"/>
      <c r="I178" s="187"/>
      <c r="J178" s="219"/>
      <c r="K178" s="311"/>
      <c r="L178" s="312"/>
      <c r="M178" s="311"/>
      <c r="N178" s="313"/>
      <c r="O178" s="342"/>
      <c r="P178" s="353">
        <f t="shared" si="5"/>
        <v>0</v>
      </c>
      <c r="Q178" s="353"/>
      <c r="R178" s="357"/>
    </row>
    <row r="179" spans="1:18" s="185" customFormat="1" ht="41.25" customHeight="1">
      <c r="A179" s="310">
        <f t="shared" ca="1" si="6"/>
        <v>42331</v>
      </c>
      <c r="B179" s="334"/>
      <c r="C179" s="348"/>
      <c r="D179" s="383"/>
      <c r="E179" s="187">
        <f t="shared" ca="1" si="0"/>
        <v>42331</v>
      </c>
      <c r="F179" s="203"/>
      <c r="G179" s="112"/>
      <c r="H179" s="187"/>
      <c r="I179" s="187"/>
      <c r="J179" s="219"/>
      <c r="K179" s="311"/>
      <c r="L179" s="312"/>
      <c r="M179" s="311"/>
      <c r="N179" s="313"/>
      <c r="O179" s="342"/>
      <c r="P179" s="353">
        <f t="shared" si="5"/>
        <v>0</v>
      </c>
      <c r="Q179" s="353"/>
      <c r="R179" s="357"/>
    </row>
    <row r="180" spans="1:18" s="185" customFormat="1" ht="43.5" customHeight="1">
      <c r="A180" s="310">
        <f t="shared" ca="1" si="6"/>
        <v>42331</v>
      </c>
      <c r="B180" s="334"/>
      <c r="C180" s="348"/>
      <c r="D180" s="383"/>
      <c r="E180" s="187">
        <f t="shared" ca="1" si="0"/>
        <v>42331</v>
      </c>
      <c r="F180" s="203"/>
      <c r="G180" s="112"/>
      <c r="H180" s="187"/>
      <c r="I180" s="187"/>
      <c r="J180" s="219"/>
      <c r="K180" s="311"/>
      <c r="L180" s="312"/>
      <c r="M180" s="311"/>
      <c r="N180" s="313"/>
      <c r="O180" s="342"/>
      <c r="P180" s="353">
        <f t="shared" si="5"/>
        <v>0</v>
      </c>
      <c r="Q180" s="353"/>
      <c r="R180" s="357"/>
    </row>
    <row r="181" spans="1:18" s="185" customFormat="1" ht="39.75" customHeight="1">
      <c r="A181" s="310">
        <f t="shared" ca="1" si="6"/>
        <v>42331</v>
      </c>
      <c r="B181" s="334"/>
      <c r="C181" s="348"/>
      <c r="D181" s="383"/>
      <c r="E181" s="187">
        <f t="shared" ca="1" si="0"/>
        <v>42331</v>
      </c>
      <c r="F181" s="203"/>
      <c r="G181" s="112"/>
      <c r="H181" s="187"/>
      <c r="I181" s="187"/>
      <c r="J181" s="219"/>
      <c r="K181" s="311"/>
      <c r="L181" s="312"/>
      <c r="M181" s="311"/>
      <c r="N181" s="313"/>
      <c r="O181" s="342"/>
      <c r="P181" s="353">
        <f t="shared" si="5"/>
        <v>0</v>
      </c>
      <c r="Q181" s="353"/>
      <c r="R181" s="357"/>
    </row>
    <row r="182" spans="1:18" s="185" customFormat="1" ht="27.75" customHeight="1">
      <c r="A182" s="310">
        <f t="shared" ca="1" si="6"/>
        <v>42331</v>
      </c>
      <c r="B182" s="334"/>
      <c r="C182" s="348"/>
      <c r="D182" s="383"/>
      <c r="E182" s="187">
        <f t="shared" ca="1" si="0"/>
        <v>42331</v>
      </c>
      <c r="F182" s="203"/>
      <c r="G182" s="112"/>
      <c r="H182" s="187"/>
      <c r="I182" s="187"/>
      <c r="J182" s="219"/>
      <c r="K182" s="311"/>
      <c r="L182" s="312"/>
      <c r="M182" s="311"/>
      <c r="N182" s="313"/>
      <c r="O182" s="342"/>
      <c r="P182" s="353">
        <f t="shared" si="5"/>
        <v>0</v>
      </c>
      <c r="Q182" s="353"/>
      <c r="R182" s="357"/>
    </row>
    <row r="183" spans="1:18" s="185" customFormat="1" ht="42.75" customHeight="1">
      <c r="A183" s="310">
        <f t="shared" ca="1" si="6"/>
        <v>42331</v>
      </c>
      <c r="B183" s="334"/>
      <c r="C183" s="348"/>
      <c r="D183" s="383"/>
      <c r="E183" s="187">
        <f t="shared" ca="1" si="0"/>
        <v>42331</v>
      </c>
      <c r="F183" s="203"/>
      <c r="G183" s="112"/>
      <c r="H183" s="187"/>
      <c r="I183" s="187"/>
      <c r="J183" s="219"/>
      <c r="K183" s="311"/>
      <c r="L183" s="312"/>
      <c r="M183" s="311"/>
      <c r="N183" s="313"/>
      <c r="O183" s="342"/>
      <c r="P183" s="353">
        <f t="shared" si="5"/>
        <v>0</v>
      </c>
      <c r="Q183" s="353"/>
      <c r="R183" s="357"/>
    </row>
    <row r="184" spans="1:18" s="185" customFormat="1" ht="39.75" customHeight="1">
      <c r="A184" s="310">
        <f t="shared" ca="1" si="6"/>
        <v>42331</v>
      </c>
      <c r="B184" s="334"/>
      <c r="C184" s="348"/>
      <c r="D184" s="383"/>
      <c r="E184" s="187">
        <f t="shared" ca="1" si="0"/>
        <v>42331</v>
      </c>
      <c r="F184" s="203"/>
      <c r="G184" s="112"/>
      <c r="H184" s="187"/>
      <c r="I184" s="187"/>
      <c r="J184" s="219"/>
      <c r="K184" s="311"/>
      <c r="L184" s="312"/>
      <c r="M184" s="311"/>
      <c r="N184" s="313"/>
      <c r="O184" s="342"/>
      <c r="P184" s="353">
        <f t="shared" si="5"/>
        <v>0</v>
      </c>
      <c r="Q184" s="353"/>
      <c r="R184" s="357"/>
    </row>
    <row r="185" spans="1:18" s="185" customFormat="1" ht="24.75" customHeight="1">
      <c r="A185" s="310">
        <f t="shared" ca="1" si="6"/>
        <v>42331</v>
      </c>
      <c r="B185" s="334"/>
      <c r="C185" s="348"/>
      <c r="D185" s="383"/>
      <c r="E185" s="187">
        <f t="shared" ca="1" si="0"/>
        <v>42331</v>
      </c>
      <c r="F185" s="203"/>
      <c r="G185" s="112"/>
      <c r="H185" s="187"/>
      <c r="I185" s="187"/>
      <c r="J185" s="219"/>
      <c r="K185" s="311"/>
      <c r="L185" s="312"/>
      <c r="M185" s="311"/>
      <c r="N185" s="313"/>
      <c r="O185" s="342"/>
      <c r="P185" s="353">
        <f t="shared" ref="P185:P227" si="7">O185-D185</f>
        <v>0</v>
      </c>
      <c r="Q185" s="353"/>
      <c r="R185" s="357"/>
    </row>
    <row r="186" spans="1:18" s="185" customFormat="1" ht="27.75" customHeight="1">
      <c r="A186" s="310">
        <f t="shared" ca="1" si="6"/>
        <v>42331</v>
      </c>
      <c r="B186" s="334"/>
      <c r="C186" s="348"/>
      <c r="D186" s="383"/>
      <c r="E186" s="187">
        <f t="shared" ca="1" si="0"/>
        <v>42331</v>
      </c>
      <c r="F186" s="203"/>
      <c r="G186" s="112"/>
      <c r="H186" s="187"/>
      <c r="I186" s="187"/>
      <c r="J186" s="219"/>
      <c r="K186" s="311"/>
      <c r="L186" s="312"/>
      <c r="M186" s="311"/>
      <c r="N186" s="313"/>
      <c r="O186" s="342"/>
      <c r="P186" s="353">
        <f t="shared" si="7"/>
        <v>0</v>
      </c>
      <c r="Q186" s="353"/>
      <c r="R186" s="357"/>
    </row>
    <row r="187" spans="1:18" s="185" customFormat="1" ht="27.75" customHeight="1">
      <c r="A187" s="310">
        <f t="shared" ca="1" si="6"/>
        <v>42331</v>
      </c>
      <c r="B187" s="334"/>
      <c r="C187" s="348"/>
      <c r="D187" s="383"/>
      <c r="E187" s="187">
        <f t="shared" ca="1" si="0"/>
        <v>42331</v>
      </c>
      <c r="F187" s="203"/>
      <c r="G187" s="112"/>
      <c r="H187" s="187"/>
      <c r="I187" s="187"/>
      <c r="J187" s="219"/>
      <c r="K187" s="311"/>
      <c r="L187" s="312"/>
      <c r="M187" s="311"/>
      <c r="N187" s="313"/>
      <c r="O187" s="342"/>
      <c r="P187" s="353">
        <f t="shared" si="7"/>
        <v>0</v>
      </c>
      <c r="Q187" s="353"/>
      <c r="R187" s="357"/>
    </row>
    <row r="188" spans="1:18" s="185" customFormat="1" ht="27.75" customHeight="1">
      <c r="A188" s="310">
        <f t="shared" ca="1" si="6"/>
        <v>42331</v>
      </c>
      <c r="B188" s="334"/>
      <c r="C188" s="348"/>
      <c r="D188" s="383"/>
      <c r="E188" s="187">
        <f t="shared" ca="1" si="0"/>
        <v>42331</v>
      </c>
      <c r="F188" s="203"/>
      <c r="G188" s="112"/>
      <c r="H188" s="187"/>
      <c r="I188" s="187"/>
      <c r="J188" s="219"/>
      <c r="K188" s="311"/>
      <c r="L188" s="312"/>
      <c r="M188" s="311"/>
      <c r="N188" s="313"/>
      <c r="O188" s="342"/>
      <c r="P188" s="353">
        <f t="shared" si="7"/>
        <v>0</v>
      </c>
      <c r="Q188" s="353"/>
      <c r="R188" s="357"/>
    </row>
    <row r="189" spans="1:18" s="185" customFormat="1" ht="27.75" customHeight="1">
      <c r="A189" s="310">
        <f t="shared" ca="1" si="6"/>
        <v>42331</v>
      </c>
      <c r="B189" s="334"/>
      <c r="C189" s="348"/>
      <c r="D189" s="383"/>
      <c r="E189" s="187">
        <f t="shared" ca="1" si="0"/>
        <v>42331</v>
      </c>
      <c r="F189" s="203"/>
      <c r="G189" s="112"/>
      <c r="H189" s="187"/>
      <c r="I189" s="187"/>
      <c r="J189" s="219"/>
      <c r="K189" s="311"/>
      <c r="L189" s="312"/>
      <c r="M189" s="311"/>
      <c r="N189" s="313"/>
      <c r="O189" s="342"/>
      <c r="P189" s="353">
        <f t="shared" si="7"/>
        <v>0</v>
      </c>
      <c r="Q189" s="353"/>
      <c r="R189" s="357"/>
    </row>
    <row r="190" spans="1:18" s="185" customFormat="1" ht="27.75" customHeight="1">
      <c r="A190" s="310">
        <f t="shared" ca="1" si="6"/>
        <v>42331</v>
      </c>
      <c r="B190" s="334"/>
      <c r="C190" s="348"/>
      <c r="D190" s="383"/>
      <c r="E190" s="187">
        <f t="shared" ca="1" si="0"/>
        <v>42331</v>
      </c>
      <c r="F190" s="203"/>
      <c r="G190" s="112"/>
      <c r="H190" s="187"/>
      <c r="I190" s="187"/>
      <c r="J190" s="219"/>
      <c r="K190" s="311"/>
      <c r="L190" s="312"/>
      <c r="M190" s="311"/>
      <c r="N190" s="313"/>
      <c r="O190" s="342"/>
      <c r="P190" s="353">
        <f t="shared" si="7"/>
        <v>0</v>
      </c>
      <c r="Q190" s="353"/>
      <c r="R190" s="357"/>
    </row>
    <row r="191" spans="1:18" s="185" customFormat="1" ht="33.75" customHeight="1">
      <c r="A191" s="310">
        <f t="shared" ca="1" si="6"/>
        <v>42331</v>
      </c>
      <c r="B191" s="334"/>
      <c r="C191" s="348"/>
      <c r="D191" s="383"/>
      <c r="E191" s="187">
        <f t="shared" ca="1" si="0"/>
        <v>42331</v>
      </c>
      <c r="F191" s="203"/>
      <c r="G191" s="112"/>
      <c r="H191" s="187"/>
      <c r="I191" s="187"/>
      <c r="J191" s="219"/>
      <c r="K191" s="311"/>
      <c r="L191" s="312"/>
      <c r="M191" s="311"/>
      <c r="N191" s="313"/>
      <c r="O191" s="342"/>
      <c r="P191" s="353">
        <f t="shared" si="7"/>
        <v>0</v>
      </c>
      <c r="Q191" s="353"/>
      <c r="R191" s="357"/>
    </row>
    <row r="192" spans="1:18" s="185" customFormat="1" ht="27.75" customHeight="1">
      <c r="A192" s="310">
        <f t="shared" ca="1" si="6"/>
        <v>42331</v>
      </c>
      <c r="B192" s="334"/>
      <c r="C192" s="348"/>
      <c r="D192" s="383"/>
      <c r="E192" s="187">
        <f t="shared" ca="1" si="0"/>
        <v>42331</v>
      </c>
      <c r="F192" s="203"/>
      <c r="G192" s="112"/>
      <c r="H192" s="187"/>
      <c r="I192" s="187"/>
      <c r="J192" s="219"/>
      <c r="K192" s="311"/>
      <c r="L192" s="312"/>
      <c r="M192" s="311"/>
      <c r="N192" s="313"/>
      <c r="O192" s="342"/>
      <c r="P192" s="353">
        <f t="shared" si="7"/>
        <v>0</v>
      </c>
      <c r="Q192" s="353"/>
      <c r="R192" s="357"/>
    </row>
    <row r="193" spans="1:18" s="185" customFormat="1" ht="27.75" customHeight="1">
      <c r="A193" s="310">
        <f t="shared" ca="1" si="6"/>
        <v>42331</v>
      </c>
      <c r="B193" s="334"/>
      <c r="C193" s="348"/>
      <c r="D193" s="337"/>
      <c r="E193" s="187">
        <f t="shared" ca="1" si="0"/>
        <v>42331</v>
      </c>
      <c r="F193" s="203"/>
      <c r="G193" s="112"/>
      <c r="H193" s="187"/>
      <c r="I193" s="187"/>
      <c r="J193" s="219"/>
      <c r="K193" s="311"/>
      <c r="L193" s="312"/>
      <c r="M193" s="311"/>
      <c r="N193" s="313"/>
      <c r="O193" s="342"/>
      <c r="P193" s="353">
        <f t="shared" si="7"/>
        <v>0</v>
      </c>
      <c r="Q193" s="353"/>
      <c r="R193" s="357"/>
    </row>
    <row r="194" spans="1:18" s="185" customFormat="1" ht="27.75" customHeight="1">
      <c r="A194" s="310">
        <f t="shared" ca="1" si="6"/>
        <v>42331</v>
      </c>
      <c r="B194" s="334"/>
      <c r="C194" s="348"/>
      <c r="D194" s="337"/>
      <c r="E194" s="187">
        <f t="shared" ca="1" si="0"/>
        <v>42331</v>
      </c>
      <c r="F194" s="203"/>
      <c r="G194" s="112"/>
      <c r="H194" s="187"/>
      <c r="I194" s="187"/>
      <c r="J194" s="219"/>
      <c r="K194" s="311"/>
      <c r="L194" s="312"/>
      <c r="M194" s="311"/>
      <c r="N194" s="313"/>
      <c r="O194" s="342"/>
      <c r="P194" s="353">
        <f t="shared" si="7"/>
        <v>0</v>
      </c>
      <c r="Q194" s="353"/>
      <c r="R194" s="357"/>
    </row>
    <row r="195" spans="1:18" s="185" customFormat="1" ht="27.75" customHeight="1">
      <c r="A195" s="310">
        <f t="shared" ca="1" si="6"/>
        <v>42331</v>
      </c>
      <c r="B195" s="334"/>
      <c r="C195" s="348"/>
      <c r="D195" s="337"/>
      <c r="E195" s="187">
        <f t="shared" ca="1" si="0"/>
        <v>42331</v>
      </c>
      <c r="F195" s="203"/>
      <c r="G195" s="112"/>
      <c r="H195" s="187"/>
      <c r="I195" s="187"/>
      <c r="J195" s="219"/>
      <c r="K195" s="311"/>
      <c r="L195" s="312"/>
      <c r="M195" s="311"/>
      <c r="N195" s="313"/>
      <c r="O195" s="342"/>
      <c r="P195" s="353">
        <f t="shared" si="7"/>
        <v>0</v>
      </c>
      <c r="Q195" s="353"/>
      <c r="R195" s="357"/>
    </row>
    <row r="196" spans="1:18" s="185" customFormat="1" ht="45.75" customHeight="1">
      <c r="A196" s="310">
        <f t="shared" ca="1" si="6"/>
        <v>42331</v>
      </c>
      <c r="B196" s="334"/>
      <c r="C196" s="348"/>
      <c r="D196" s="337"/>
      <c r="E196" s="187">
        <f t="shared" ca="1" si="0"/>
        <v>42331</v>
      </c>
      <c r="F196" s="203"/>
      <c r="G196" s="112"/>
      <c r="H196" s="187"/>
      <c r="I196" s="187"/>
      <c r="J196" s="219"/>
      <c r="K196" s="311"/>
      <c r="L196" s="312"/>
      <c r="M196" s="311"/>
      <c r="N196" s="313"/>
      <c r="O196" s="342"/>
      <c r="P196" s="353">
        <f t="shared" si="7"/>
        <v>0</v>
      </c>
      <c r="Q196" s="353"/>
      <c r="R196" s="357"/>
    </row>
    <row r="197" spans="1:18" s="185" customFormat="1" ht="37.5" customHeight="1">
      <c r="A197" s="310">
        <f t="shared" ca="1" si="6"/>
        <v>42331</v>
      </c>
      <c r="B197" s="334"/>
      <c r="C197" s="348"/>
      <c r="D197" s="337"/>
      <c r="E197" s="187">
        <f t="shared" ca="1" si="0"/>
        <v>42331</v>
      </c>
      <c r="F197" s="203"/>
      <c r="G197" s="112"/>
      <c r="H197" s="187"/>
      <c r="I197" s="187"/>
      <c r="J197" s="219"/>
      <c r="K197" s="311"/>
      <c r="L197" s="312"/>
      <c r="M197" s="311"/>
      <c r="N197" s="313"/>
      <c r="O197" s="342"/>
      <c r="P197" s="353">
        <f t="shared" si="7"/>
        <v>0</v>
      </c>
      <c r="Q197" s="353"/>
      <c r="R197" s="357"/>
    </row>
    <row r="198" spans="1:18" ht="27.75" customHeight="1">
      <c r="A198" s="310">
        <f t="shared" ca="1" si="6"/>
        <v>42331</v>
      </c>
      <c r="B198" s="334"/>
      <c r="C198" s="348"/>
      <c r="D198" s="337"/>
      <c r="E198" s="187">
        <f t="shared" ca="1" si="0"/>
        <v>42331</v>
      </c>
      <c r="F198" s="203"/>
      <c r="G198" s="112"/>
      <c r="H198" s="187"/>
      <c r="I198" s="187"/>
      <c r="J198" s="219"/>
      <c r="K198" s="165"/>
      <c r="L198" s="166"/>
      <c r="M198" s="165"/>
      <c r="N198" s="168"/>
      <c r="O198" s="342"/>
      <c r="P198" s="353">
        <f t="shared" si="7"/>
        <v>0</v>
      </c>
      <c r="Q198" s="353"/>
      <c r="R198" s="357"/>
    </row>
    <row r="199" spans="1:18" ht="27.75" customHeight="1">
      <c r="A199" s="310">
        <f t="shared" ca="1" si="6"/>
        <v>42331</v>
      </c>
      <c r="B199" s="334"/>
      <c r="C199" s="348"/>
      <c r="D199" s="337"/>
      <c r="E199" s="187">
        <f t="shared" ca="1" si="0"/>
        <v>42331</v>
      </c>
      <c r="F199" s="203"/>
      <c r="G199" s="112"/>
      <c r="H199" s="187"/>
      <c r="I199" s="187"/>
      <c r="J199" s="219"/>
      <c r="K199" s="165"/>
      <c r="L199" s="166"/>
      <c r="M199" s="165"/>
      <c r="N199" s="168"/>
      <c r="O199" s="342"/>
      <c r="P199" s="353">
        <f t="shared" si="7"/>
        <v>0</v>
      </c>
      <c r="Q199" s="353"/>
      <c r="R199" s="357"/>
    </row>
    <row r="200" spans="1:18" ht="27.75" customHeight="1">
      <c r="A200" s="310">
        <f t="shared" ca="1" si="6"/>
        <v>42331</v>
      </c>
      <c r="B200" s="334"/>
      <c r="C200" s="348"/>
      <c r="D200" s="337"/>
      <c r="E200" s="187">
        <f t="shared" ca="1" si="0"/>
        <v>42331</v>
      </c>
      <c r="F200" s="203"/>
      <c r="G200" s="112"/>
      <c r="H200" s="187"/>
      <c r="I200" s="187"/>
      <c r="J200" s="219"/>
      <c r="K200" s="165"/>
      <c r="L200" s="166"/>
      <c r="M200" s="165"/>
      <c r="N200" s="168"/>
      <c r="O200" s="342"/>
      <c r="P200" s="353">
        <f t="shared" si="7"/>
        <v>0</v>
      </c>
      <c r="Q200" s="353"/>
      <c r="R200" s="357"/>
    </row>
    <row r="201" spans="1:18" ht="27.75" customHeight="1">
      <c r="A201" s="310">
        <f t="shared" ca="1" si="6"/>
        <v>42331</v>
      </c>
      <c r="B201" s="334"/>
      <c r="C201" s="348"/>
      <c r="D201" s="337"/>
      <c r="E201" s="187">
        <f t="shared" ca="1" si="0"/>
        <v>42331</v>
      </c>
      <c r="F201" s="203"/>
      <c r="G201" s="112"/>
      <c r="H201" s="187"/>
      <c r="I201" s="187"/>
      <c r="J201" s="219"/>
      <c r="K201" s="165"/>
      <c r="L201" s="166"/>
      <c r="M201" s="165"/>
      <c r="N201" s="168"/>
      <c r="O201" s="342"/>
      <c r="P201" s="353">
        <f t="shared" si="7"/>
        <v>0</v>
      </c>
      <c r="Q201" s="353"/>
      <c r="R201" s="357"/>
    </row>
    <row r="202" spans="1:18" ht="27.75" customHeight="1">
      <c r="A202" s="310">
        <f t="shared" ref="A202:A265" ca="1" si="8">+E201</f>
        <v>42331</v>
      </c>
      <c r="B202" s="334"/>
      <c r="C202" s="348"/>
      <c r="D202" s="337"/>
      <c r="E202" s="187">
        <f t="shared" ca="1" si="0"/>
        <v>42331</v>
      </c>
      <c r="F202" s="203"/>
      <c r="G202" s="112"/>
      <c r="H202" s="187"/>
      <c r="I202" s="187"/>
      <c r="J202" s="219"/>
      <c r="K202" s="165"/>
      <c r="L202" s="166"/>
      <c r="M202" s="165"/>
      <c r="N202" s="168"/>
      <c r="O202" s="342"/>
      <c r="P202" s="353">
        <f t="shared" si="7"/>
        <v>0</v>
      </c>
      <c r="Q202" s="353"/>
      <c r="R202" s="357"/>
    </row>
    <row r="203" spans="1:18" ht="27.75" customHeight="1">
      <c r="A203" s="310">
        <f t="shared" ca="1" si="8"/>
        <v>42331</v>
      </c>
      <c r="B203" s="334"/>
      <c r="C203" s="348"/>
      <c r="D203" s="337"/>
      <c r="E203" s="187">
        <f t="shared" ca="1" si="0"/>
        <v>42331</v>
      </c>
      <c r="F203" s="203"/>
      <c r="G203" s="112"/>
      <c r="H203" s="187"/>
      <c r="I203" s="187"/>
      <c r="J203" s="219"/>
      <c r="K203" s="165"/>
      <c r="L203" s="166"/>
      <c r="M203" s="165"/>
      <c r="N203" s="168"/>
      <c r="O203" s="342"/>
      <c r="P203" s="353">
        <f t="shared" si="7"/>
        <v>0</v>
      </c>
      <c r="Q203" s="353"/>
      <c r="R203" s="357"/>
    </row>
    <row r="204" spans="1:18" ht="27.75" customHeight="1">
      <c r="A204" s="310">
        <f t="shared" ca="1" si="8"/>
        <v>42331</v>
      </c>
      <c r="B204" s="334"/>
      <c r="C204" s="348"/>
      <c r="D204" s="337"/>
      <c r="E204" s="187">
        <f t="shared" ca="1" si="0"/>
        <v>42331</v>
      </c>
      <c r="F204" s="203"/>
      <c r="G204" s="112"/>
      <c r="H204" s="187"/>
      <c r="I204" s="187"/>
      <c r="J204" s="219"/>
      <c r="K204" s="165"/>
      <c r="L204" s="166"/>
      <c r="M204" s="165"/>
      <c r="N204" s="168"/>
      <c r="O204" s="342"/>
      <c r="P204" s="353">
        <f t="shared" si="7"/>
        <v>0</v>
      </c>
      <c r="Q204" s="353"/>
      <c r="R204" s="357"/>
    </row>
    <row r="205" spans="1:18" ht="27.75" customHeight="1">
      <c r="A205" s="310">
        <f t="shared" ca="1" si="8"/>
        <v>42331</v>
      </c>
      <c r="B205" s="334"/>
      <c r="C205" s="348"/>
      <c r="D205" s="337"/>
      <c r="E205" s="187">
        <f t="shared" ca="1" si="0"/>
        <v>42331</v>
      </c>
      <c r="F205" s="203"/>
      <c r="G205" s="112"/>
      <c r="H205" s="187"/>
      <c r="I205" s="187"/>
      <c r="J205" s="219"/>
      <c r="K205" s="165"/>
      <c r="L205" s="166"/>
      <c r="M205" s="165"/>
      <c r="N205" s="168"/>
      <c r="O205" s="342"/>
      <c r="P205" s="353">
        <f t="shared" si="7"/>
        <v>0</v>
      </c>
      <c r="Q205" s="353"/>
      <c r="R205" s="357"/>
    </row>
    <row r="206" spans="1:18" ht="27.75" customHeight="1">
      <c r="A206" s="310">
        <f t="shared" ca="1" si="8"/>
        <v>42331</v>
      </c>
      <c r="B206" s="334"/>
      <c r="C206" s="348"/>
      <c r="D206" s="337"/>
      <c r="E206" s="187">
        <f t="shared" ca="1" si="0"/>
        <v>42331</v>
      </c>
      <c r="F206" s="203"/>
      <c r="G206" s="112"/>
      <c r="H206" s="187"/>
      <c r="I206" s="187"/>
      <c r="J206" s="219"/>
      <c r="K206" s="165"/>
      <c r="L206" s="166"/>
      <c r="M206" s="165"/>
      <c r="N206" s="168"/>
      <c r="O206" s="342"/>
      <c r="P206" s="353">
        <f t="shared" si="7"/>
        <v>0</v>
      </c>
      <c r="Q206" s="353"/>
      <c r="R206" s="357"/>
    </row>
    <row r="207" spans="1:18" ht="27.75" customHeight="1">
      <c r="A207" s="310">
        <f t="shared" ca="1" si="8"/>
        <v>42331</v>
      </c>
      <c r="B207" s="334"/>
      <c r="C207" s="348"/>
      <c r="D207" s="337"/>
      <c r="E207" s="187">
        <f t="shared" ref="E207:E232" ca="1" si="9">IF(ISBLANK(D207),+A207+C207/24,+A207+D207/24)</f>
        <v>42331</v>
      </c>
      <c r="F207" s="203"/>
      <c r="G207" s="112"/>
      <c r="H207" s="187"/>
      <c r="I207" s="187"/>
      <c r="J207" s="219"/>
      <c r="K207" s="165"/>
      <c r="L207" s="166"/>
      <c r="M207" s="165"/>
      <c r="N207" s="168"/>
      <c r="O207" s="342"/>
      <c r="P207" s="353">
        <f t="shared" si="7"/>
        <v>0</v>
      </c>
      <c r="Q207" s="353"/>
      <c r="R207" s="357"/>
    </row>
    <row r="208" spans="1:18" ht="27.75" customHeight="1">
      <c r="A208" s="310">
        <f t="shared" ca="1" si="8"/>
        <v>42331</v>
      </c>
      <c r="B208" s="334"/>
      <c r="C208" s="348"/>
      <c r="D208" s="337"/>
      <c r="E208" s="187">
        <f t="shared" ca="1" si="9"/>
        <v>42331</v>
      </c>
      <c r="F208" s="203"/>
      <c r="G208" s="112"/>
      <c r="H208" s="187"/>
      <c r="I208" s="187"/>
      <c r="J208" s="219"/>
      <c r="K208" s="165"/>
      <c r="L208" s="166"/>
      <c r="M208" s="165"/>
      <c r="N208" s="168"/>
      <c r="O208" s="342"/>
      <c r="P208" s="353">
        <f t="shared" si="7"/>
        <v>0</v>
      </c>
      <c r="Q208" s="353"/>
      <c r="R208" s="357"/>
    </row>
    <row r="209" spans="1:18" ht="27.75" customHeight="1">
      <c r="A209" s="310">
        <f t="shared" ca="1" si="8"/>
        <v>42331</v>
      </c>
      <c r="B209" s="334"/>
      <c r="C209" s="348"/>
      <c r="D209" s="337"/>
      <c r="E209" s="187">
        <f t="shared" ca="1" si="9"/>
        <v>42331</v>
      </c>
      <c r="F209" s="203"/>
      <c r="G209" s="112"/>
      <c r="H209" s="187"/>
      <c r="I209" s="187"/>
      <c r="J209" s="219"/>
      <c r="K209" s="165"/>
      <c r="L209" s="166"/>
      <c r="M209" s="165"/>
      <c r="N209" s="168"/>
      <c r="O209" s="342"/>
      <c r="P209" s="353">
        <f t="shared" si="7"/>
        <v>0</v>
      </c>
      <c r="Q209" s="353"/>
      <c r="R209" s="357"/>
    </row>
    <row r="210" spans="1:18" ht="27.75" customHeight="1">
      <c r="A210" s="310">
        <f t="shared" ca="1" si="8"/>
        <v>42331</v>
      </c>
      <c r="B210" s="334"/>
      <c r="C210" s="348"/>
      <c r="D210" s="337"/>
      <c r="E210" s="187">
        <f t="shared" ca="1" si="9"/>
        <v>42331</v>
      </c>
      <c r="F210" s="203"/>
      <c r="G210" s="112"/>
      <c r="H210" s="187"/>
      <c r="I210" s="187"/>
      <c r="J210" s="219"/>
      <c r="K210" s="165"/>
      <c r="L210" s="166"/>
      <c r="M210" s="165"/>
      <c r="N210" s="168"/>
      <c r="O210" s="342"/>
      <c r="P210" s="353">
        <f t="shared" si="7"/>
        <v>0</v>
      </c>
      <c r="Q210" s="353"/>
      <c r="R210" s="357"/>
    </row>
    <row r="211" spans="1:18" ht="27.75" customHeight="1">
      <c r="A211" s="310">
        <f t="shared" ca="1" si="8"/>
        <v>42331</v>
      </c>
      <c r="B211" s="334"/>
      <c r="C211" s="348"/>
      <c r="D211" s="337"/>
      <c r="E211" s="187">
        <f t="shared" ca="1" si="9"/>
        <v>42331</v>
      </c>
      <c r="F211" s="203"/>
      <c r="G211" s="112"/>
      <c r="H211" s="187"/>
      <c r="I211" s="187"/>
      <c r="J211" s="219"/>
      <c r="K211" s="165"/>
      <c r="L211" s="166"/>
      <c r="M211" s="165"/>
      <c r="N211" s="168"/>
      <c r="O211" s="342"/>
      <c r="P211" s="353">
        <f t="shared" si="7"/>
        <v>0</v>
      </c>
      <c r="Q211" s="353"/>
      <c r="R211" s="357"/>
    </row>
    <row r="212" spans="1:18" ht="27.75" customHeight="1">
      <c r="A212" s="310">
        <f t="shared" ca="1" si="8"/>
        <v>42331</v>
      </c>
      <c r="B212" s="319"/>
      <c r="C212" s="348"/>
      <c r="D212" s="337"/>
      <c r="E212" s="187">
        <f t="shared" ca="1" si="9"/>
        <v>42331</v>
      </c>
      <c r="F212" s="203"/>
      <c r="G212" s="112"/>
      <c r="H212" s="187"/>
      <c r="I212" s="187"/>
      <c r="J212" s="219"/>
      <c r="K212" s="165"/>
      <c r="L212" s="166"/>
      <c r="M212" s="165"/>
      <c r="N212" s="168"/>
      <c r="O212" s="342"/>
      <c r="P212" s="353">
        <f t="shared" si="7"/>
        <v>0</v>
      </c>
      <c r="Q212" s="353"/>
      <c r="R212" s="357"/>
    </row>
    <row r="213" spans="1:18" ht="27.75" customHeight="1">
      <c r="A213" s="310">
        <f t="shared" ca="1" si="8"/>
        <v>42331</v>
      </c>
      <c r="B213" s="319"/>
      <c r="C213" s="348"/>
      <c r="D213" s="337"/>
      <c r="E213" s="187">
        <f t="shared" ca="1" si="9"/>
        <v>42331</v>
      </c>
      <c r="F213" s="203"/>
      <c r="G213" s="112"/>
      <c r="H213" s="187"/>
      <c r="I213" s="187"/>
      <c r="J213" s="219"/>
      <c r="K213" s="165"/>
      <c r="L213" s="166"/>
      <c r="M213" s="165"/>
      <c r="N213" s="168"/>
      <c r="O213" s="342"/>
      <c r="P213" s="353">
        <f t="shared" si="7"/>
        <v>0</v>
      </c>
      <c r="Q213" s="353"/>
      <c r="R213" s="357"/>
    </row>
    <row r="214" spans="1:18" ht="27.75" customHeight="1">
      <c r="A214" s="310">
        <f t="shared" ca="1" si="8"/>
        <v>42331</v>
      </c>
      <c r="B214" s="319"/>
      <c r="C214" s="348"/>
      <c r="D214" s="337"/>
      <c r="E214" s="187">
        <f t="shared" ca="1" si="9"/>
        <v>42331</v>
      </c>
      <c r="F214" s="203"/>
      <c r="G214" s="112"/>
      <c r="H214" s="187"/>
      <c r="I214" s="187"/>
      <c r="J214" s="219"/>
      <c r="K214" s="165"/>
      <c r="L214" s="166"/>
      <c r="M214" s="165"/>
      <c r="N214" s="168"/>
      <c r="O214" s="342"/>
      <c r="P214" s="353">
        <f t="shared" si="7"/>
        <v>0</v>
      </c>
      <c r="Q214" s="353"/>
      <c r="R214" s="357"/>
    </row>
    <row r="215" spans="1:18" ht="27.75" customHeight="1">
      <c r="A215" s="310">
        <f t="shared" ca="1" si="8"/>
        <v>42331</v>
      </c>
      <c r="B215" s="319"/>
      <c r="C215" s="348"/>
      <c r="D215" s="337"/>
      <c r="E215" s="187">
        <f t="shared" ca="1" si="9"/>
        <v>42331</v>
      </c>
      <c r="F215" s="203"/>
      <c r="G215" s="112"/>
      <c r="H215" s="187"/>
      <c r="I215" s="187"/>
      <c r="J215" s="219"/>
      <c r="K215" s="165"/>
      <c r="L215" s="166"/>
      <c r="M215" s="165"/>
      <c r="N215" s="168"/>
      <c r="O215" s="342"/>
      <c r="P215" s="353">
        <f t="shared" si="7"/>
        <v>0</v>
      </c>
      <c r="Q215" s="353"/>
      <c r="R215" s="357"/>
    </row>
    <row r="216" spans="1:18" ht="27.75" customHeight="1">
      <c r="A216" s="310">
        <f t="shared" ca="1" si="8"/>
        <v>42331</v>
      </c>
      <c r="B216" s="319"/>
      <c r="C216" s="348"/>
      <c r="D216" s="337"/>
      <c r="E216" s="187">
        <f t="shared" ca="1" si="9"/>
        <v>42331</v>
      </c>
      <c r="F216" s="203"/>
      <c r="G216" s="112"/>
      <c r="H216" s="187"/>
      <c r="I216" s="187"/>
      <c r="J216" s="219"/>
      <c r="K216" s="165"/>
      <c r="L216" s="166"/>
      <c r="M216" s="165"/>
      <c r="N216" s="168"/>
      <c r="O216" s="342"/>
      <c r="P216" s="353">
        <f t="shared" si="7"/>
        <v>0</v>
      </c>
      <c r="Q216" s="353"/>
      <c r="R216" s="357"/>
    </row>
    <row r="217" spans="1:18" ht="27.75" customHeight="1">
      <c r="A217" s="310">
        <f t="shared" ca="1" si="8"/>
        <v>42331</v>
      </c>
      <c r="B217" s="319"/>
      <c r="C217" s="348"/>
      <c r="D217" s="337"/>
      <c r="E217" s="187">
        <f t="shared" ca="1" si="9"/>
        <v>42331</v>
      </c>
      <c r="F217" s="203"/>
      <c r="G217" s="112"/>
      <c r="H217" s="187"/>
      <c r="I217" s="187"/>
      <c r="J217" s="219"/>
      <c r="K217" s="165"/>
      <c r="L217" s="166"/>
      <c r="M217" s="165"/>
      <c r="N217" s="168"/>
      <c r="O217" s="342"/>
      <c r="P217" s="353">
        <f t="shared" si="7"/>
        <v>0</v>
      </c>
      <c r="Q217" s="353"/>
      <c r="R217" s="357"/>
    </row>
    <row r="218" spans="1:18" ht="25.5" customHeight="1">
      <c r="A218" s="310">
        <f t="shared" ca="1" si="8"/>
        <v>42331</v>
      </c>
      <c r="B218" s="319"/>
      <c r="C218" s="348"/>
      <c r="D218" s="337"/>
      <c r="E218" s="187">
        <f t="shared" ca="1" si="9"/>
        <v>42331</v>
      </c>
      <c r="F218" s="203"/>
      <c r="G218" s="112"/>
      <c r="H218" s="187"/>
      <c r="I218" s="187"/>
      <c r="J218" s="219"/>
      <c r="K218" s="165"/>
      <c r="L218" s="166"/>
      <c r="M218" s="165"/>
      <c r="N218" s="168"/>
      <c r="O218" s="342"/>
      <c r="P218" s="353">
        <f t="shared" si="7"/>
        <v>0</v>
      </c>
      <c r="Q218" s="353"/>
      <c r="R218" s="357"/>
    </row>
    <row r="219" spans="1:18" ht="27.75" customHeight="1">
      <c r="A219" s="310">
        <f t="shared" ca="1" si="8"/>
        <v>42331</v>
      </c>
      <c r="B219" s="319"/>
      <c r="C219" s="348"/>
      <c r="D219" s="337"/>
      <c r="E219" s="187">
        <f t="shared" ca="1" si="9"/>
        <v>42331</v>
      </c>
      <c r="F219" s="203"/>
      <c r="G219" s="112"/>
      <c r="H219" s="187"/>
      <c r="I219" s="187"/>
      <c r="J219" s="219"/>
      <c r="K219" s="165"/>
      <c r="L219" s="166"/>
      <c r="M219" s="165"/>
      <c r="N219" s="168"/>
      <c r="O219" s="342"/>
      <c r="P219" s="353">
        <f t="shared" si="7"/>
        <v>0</v>
      </c>
      <c r="Q219" s="353"/>
      <c r="R219" s="357"/>
    </row>
    <row r="220" spans="1:18" ht="27.75" customHeight="1">
      <c r="A220" s="310">
        <f t="shared" ca="1" si="8"/>
        <v>42331</v>
      </c>
      <c r="B220" s="319"/>
      <c r="C220" s="348"/>
      <c r="D220" s="337"/>
      <c r="E220" s="187">
        <f t="shared" ca="1" si="9"/>
        <v>42331</v>
      </c>
      <c r="F220" s="203"/>
      <c r="G220" s="112"/>
      <c r="H220" s="187"/>
      <c r="I220" s="187"/>
      <c r="J220" s="219"/>
      <c r="K220" s="165"/>
      <c r="L220" s="166"/>
      <c r="M220" s="165"/>
      <c r="N220" s="168"/>
      <c r="O220" s="342"/>
      <c r="P220" s="353">
        <f t="shared" si="7"/>
        <v>0</v>
      </c>
      <c r="Q220" s="353"/>
      <c r="R220" s="357"/>
    </row>
    <row r="221" spans="1:18" ht="27.75" customHeight="1">
      <c r="A221" s="310">
        <f t="shared" ca="1" si="8"/>
        <v>42331</v>
      </c>
      <c r="B221" s="320"/>
      <c r="C221" s="348"/>
      <c r="D221" s="337"/>
      <c r="E221" s="187">
        <f t="shared" ca="1" si="9"/>
        <v>42331</v>
      </c>
      <c r="F221" s="203"/>
      <c r="G221" s="112"/>
      <c r="H221" s="187"/>
      <c r="I221" s="187"/>
      <c r="J221" s="219"/>
      <c r="K221" s="165"/>
      <c r="L221" s="166"/>
      <c r="M221" s="165"/>
      <c r="N221" s="168"/>
      <c r="O221" s="342"/>
      <c r="P221" s="353">
        <f t="shared" si="7"/>
        <v>0</v>
      </c>
      <c r="Q221" s="353"/>
      <c r="R221" s="357"/>
    </row>
    <row r="222" spans="1:18" ht="27.75" customHeight="1">
      <c r="A222" s="310">
        <f t="shared" ca="1" si="8"/>
        <v>42331</v>
      </c>
      <c r="B222" s="320"/>
      <c r="C222" s="348"/>
      <c r="D222" s="337"/>
      <c r="E222" s="187">
        <f t="shared" ca="1" si="9"/>
        <v>42331</v>
      </c>
      <c r="F222" s="203"/>
      <c r="G222" s="112"/>
      <c r="H222" s="187"/>
      <c r="I222" s="187"/>
      <c r="J222" s="219"/>
      <c r="K222" s="165"/>
      <c r="L222" s="166"/>
      <c r="M222" s="165"/>
      <c r="N222" s="168"/>
      <c r="O222" s="342"/>
      <c r="P222" s="353">
        <f t="shared" si="7"/>
        <v>0</v>
      </c>
      <c r="Q222" s="353"/>
      <c r="R222" s="357"/>
    </row>
    <row r="223" spans="1:18" ht="27.75" customHeight="1">
      <c r="A223" s="310">
        <f t="shared" ca="1" si="8"/>
        <v>42331</v>
      </c>
      <c r="B223" s="320"/>
      <c r="C223" s="348"/>
      <c r="D223" s="337"/>
      <c r="E223" s="187">
        <f t="shared" ca="1" si="9"/>
        <v>42331</v>
      </c>
      <c r="F223" s="203"/>
      <c r="G223" s="112"/>
      <c r="H223" s="187"/>
      <c r="I223" s="187"/>
      <c r="J223" s="219"/>
      <c r="K223" s="165"/>
      <c r="L223" s="166"/>
      <c r="M223" s="165"/>
      <c r="N223" s="168"/>
      <c r="O223" s="342"/>
      <c r="P223" s="353">
        <f t="shared" si="7"/>
        <v>0</v>
      </c>
      <c r="Q223" s="353"/>
      <c r="R223" s="357"/>
    </row>
    <row r="224" spans="1:18" ht="27.75" customHeight="1">
      <c r="A224" s="310">
        <f t="shared" ca="1" si="8"/>
        <v>42331</v>
      </c>
      <c r="B224" s="320"/>
      <c r="C224" s="348"/>
      <c r="D224" s="337"/>
      <c r="E224" s="187">
        <f t="shared" ca="1" si="9"/>
        <v>42331</v>
      </c>
      <c r="F224" s="203"/>
      <c r="G224" s="112"/>
      <c r="H224" s="187"/>
      <c r="I224" s="187"/>
      <c r="J224" s="219"/>
      <c r="K224" s="165"/>
      <c r="L224" s="166"/>
      <c r="M224" s="165"/>
      <c r="N224" s="168"/>
      <c r="O224" s="342"/>
      <c r="P224" s="353">
        <f t="shared" si="7"/>
        <v>0</v>
      </c>
      <c r="Q224" s="353"/>
      <c r="R224" s="357"/>
    </row>
    <row r="225" spans="1:18" ht="27.75" customHeight="1">
      <c r="A225" s="310">
        <f t="shared" ca="1" si="8"/>
        <v>42331</v>
      </c>
      <c r="B225" s="319"/>
      <c r="C225" s="348"/>
      <c r="D225" s="337"/>
      <c r="E225" s="187">
        <f t="shared" ca="1" si="9"/>
        <v>42331</v>
      </c>
      <c r="F225" s="203"/>
      <c r="G225" s="112"/>
      <c r="H225" s="187"/>
      <c r="I225" s="187"/>
      <c r="J225" s="219"/>
      <c r="K225" s="165"/>
      <c r="L225" s="166"/>
      <c r="M225" s="165"/>
      <c r="N225" s="168"/>
      <c r="O225" s="342"/>
      <c r="P225" s="353">
        <f t="shared" si="7"/>
        <v>0</v>
      </c>
      <c r="Q225" s="353"/>
      <c r="R225" s="357"/>
    </row>
    <row r="226" spans="1:18" ht="27.75" customHeight="1">
      <c r="A226" s="310">
        <f t="shared" ca="1" si="8"/>
        <v>42331</v>
      </c>
      <c r="B226" s="320"/>
      <c r="C226" s="348"/>
      <c r="D226" s="337"/>
      <c r="E226" s="187">
        <f t="shared" ca="1" si="9"/>
        <v>42331</v>
      </c>
      <c r="F226" s="203"/>
      <c r="G226" s="112"/>
      <c r="H226" s="187"/>
      <c r="I226" s="187"/>
      <c r="J226" s="219"/>
      <c r="K226" s="165"/>
      <c r="L226" s="166"/>
      <c r="M226" s="165"/>
      <c r="N226" s="168"/>
      <c r="O226" s="342"/>
      <c r="P226" s="353">
        <f t="shared" si="7"/>
        <v>0</v>
      </c>
      <c r="Q226" s="353"/>
      <c r="R226" s="357"/>
    </row>
    <row r="227" spans="1:18" ht="27.75" customHeight="1">
      <c r="A227" s="310">
        <f t="shared" ca="1" si="8"/>
        <v>42331</v>
      </c>
      <c r="B227" s="320"/>
      <c r="C227" s="348"/>
      <c r="D227" s="337"/>
      <c r="E227" s="187">
        <f t="shared" ca="1" si="9"/>
        <v>42331</v>
      </c>
      <c r="F227" s="203"/>
      <c r="G227" s="112"/>
      <c r="H227" s="187"/>
      <c r="I227" s="187"/>
      <c r="J227" s="219"/>
      <c r="K227" s="165"/>
      <c r="L227" s="166"/>
      <c r="M227" s="165"/>
      <c r="N227" s="168"/>
      <c r="O227" s="342"/>
      <c r="P227" s="353">
        <f t="shared" si="7"/>
        <v>0</v>
      </c>
      <c r="Q227" s="353"/>
      <c r="R227" s="357"/>
    </row>
    <row r="228" spans="1:18" ht="27.75" customHeight="1">
      <c r="A228" s="310">
        <f t="shared" ca="1" si="8"/>
        <v>42331</v>
      </c>
      <c r="B228" s="320"/>
      <c r="C228" s="348"/>
      <c r="D228" s="337"/>
      <c r="E228" s="187">
        <f t="shared" ca="1" si="9"/>
        <v>42331</v>
      </c>
      <c r="F228" s="203"/>
      <c r="G228" s="112"/>
      <c r="H228" s="187"/>
      <c r="I228" s="187"/>
      <c r="J228" s="219"/>
      <c r="K228" s="165"/>
      <c r="L228" s="166"/>
      <c r="M228" s="165"/>
      <c r="N228" s="168"/>
      <c r="O228" s="342"/>
      <c r="P228" s="353">
        <f t="shared" ref="P228:P291" si="10">O228-D228</f>
        <v>0</v>
      </c>
      <c r="Q228" s="353"/>
      <c r="R228" s="357"/>
    </row>
    <row r="229" spans="1:18" ht="27.75" customHeight="1">
      <c r="A229" s="310">
        <f t="shared" ca="1" si="8"/>
        <v>42331</v>
      </c>
      <c r="B229" s="319"/>
      <c r="C229" s="348"/>
      <c r="D229" s="337"/>
      <c r="E229" s="187">
        <f t="shared" ca="1" si="9"/>
        <v>42331</v>
      </c>
      <c r="F229" s="203"/>
      <c r="G229" s="112"/>
      <c r="H229" s="187"/>
      <c r="I229" s="187"/>
      <c r="J229" s="219"/>
      <c r="K229" s="165"/>
      <c r="L229" s="166"/>
      <c r="M229" s="165"/>
      <c r="N229" s="168"/>
      <c r="O229" s="342"/>
      <c r="P229" s="353">
        <f t="shared" si="10"/>
        <v>0</v>
      </c>
      <c r="Q229" s="353"/>
      <c r="R229" s="357"/>
    </row>
    <row r="230" spans="1:18" ht="27.75" customHeight="1">
      <c r="A230" s="310">
        <f t="shared" ca="1" si="8"/>
        <v>42331</v>
      </c>
      <c r="B230" s="320"/>
      <c r="C230" s="348"/>
      <c r="D230" s="337"/>
      <c r="E230" s="187">
        <f t="shared" ca="1" si="9"/>
        <v>42331</v>
      </c>
      <c r="F230" s="203"/>
      <c r="G230" s="112"/>
      <c r="H230" s="187"/>
      <c r="I230" s="187"/>
      <c r="J230" s="219"/>
      <c r="K230" s="165"/>
      <c r="L230" s="166"/>
      <c r="M230" s="165"/>
      <c r="N230" s="168"/>
      <c r="O230" s="342"/>
      <c r="P230" s="353">
        <f t="shared" si="10"/>
        <v>0</v>
      </c>
      <c r="Q230" s="353"/>
      <c r="R230" s="357"/>
    </row>
    <row r="231" spans="1:18" ht="27.75" customHeight="1">
      <c r="A231" s="310">
        <f t="shared" ca="1" si="8"/>
        <v>42331</v>
      </c>
      <c r="B231" s="319"/>
      <c r="C231" s="348"/>
      <c r="D231" s="337"/>
      <c r="E231" s="187">
        <f t="shared" ca="1" si="9"/>
        <v>42331</v>
      </c>
      <c r="F231" s="203"/>
      <c r="G231" s="112"/>
      <c r="H231" s="187"/>
      <c r="I231" s="187"/>
      <c r="J231" s="219"/>
      <c r="K231" s="165"/>
      <c r="L231" s="166"/>
      <c r="M231" s="165"/>
      <c r="N231" s="168"/>
      <c r="O231" s="342"/>
      <c r="P231" s="353">
        <f t="shared" si="10"/>
        <v>0</v>
      </c>
      <c r="Q231" s="353"/>
      <c r="R231" s="357"/>
    </row>
    <row r="232" spans="1:18" ht="27.75" customHeight="1">
      <c r="A232" s="310">
        <f t="shared" ca="1" si="8"/>
        <v>42331</v>
      </c>
      <c r="B232" s="320"/>
      <c r="C232" s="348"/>
      <c r="D232" s="337"/>
      <c r="E232" s="187">
        <f t="shared" ca="1" si="9"/>
        <v>42331</v>
      </c>
      <c r="F232" s="203"/>
      <c r="G232" s="112"/>
      <c r="H232" s="187"/>
      <c r="I232" s="187"/>
      <c r="J232" s="219"/>
      <c r="K232" s="165"/>
      <c r="L232" s="166"/>
      <c r="M232" s="165"/>
      <c r="N232" s="168"/>
      <c r="O232" s="342"/>
      <c r="P232" s="353">
        <f t="shared" si="10"/>
        <v>0</v>
      </c>
      <c r="Q232" s="353"/>
      <c r="R232" s="357"/>
    </row>
    <row r="233" spans="1:18" ht="27.75" customHeight="1">
      <c r="A233" s="310">
        <f t="shared" ca="1" si="8"/>
        <v>42331</v>
      </c>
      <c r="B233" s="318"/>
      <c r="C233" s="348"/>
      <c r="D233" s="337"/>
      <c r="E233" s="187">
        <f t="shared" ref="E233:E239" ca="1" si="11">IF(ISBLANK(D233),+A233+C233/24,+A233+D233/24)</f>
        <v>42331</v>
      </c>
      <c r="F233" s="203"/>
      <c r="G233" s="112"/>
      <c r="H233" s="187"/>
      <c r="I233" s="187"/>
      <c r="J233" s="219"/>
      <c r="K233" s="165"/>
      <c r="L233" s="166"/>
      <c r="M233" s="165"/>
      <c r="N233" s="168"/>
      <c r="O233" s="342"/>
      <c r="P233" s="353">
        <f t="shared" si="10"/>
        <v>0</v>
      </c>
      <c r="Q233" s="353"/>
      <c r="R233" s="357"/>
    </row>
    <row r="234" spans="1:18" ht="27.75" customHeight="1">
      <c r="A234" s="310">
        <f t="shared" ca="1" si="8"/>
        <v>42331</v>
      </c>
      <c r="B234" s="318"/>
      <c r="C234" s="348"/>
      <c r="D234" s="337"/>
      <c r="E234" s="187">
        <f t="shared" ca="1" si="11"/>
        <v>42331</v>
      </c>
      <c r="F234" s="203"/>
      <c r="G234" s="112"/>
      <c r="H234" s="187"/>
      <c r="I234" s="187"/>
      <c r="J234" s="219"/>
      <c r="K234" s="165"/>
      <c r="L234" s="166"/>
      <c r="M234" s="165"/>
      <c r="N234" s="168"/>
      <c r="O234" s="342"/>
      <c r="P234" s="353">
        <f t="shared" si="10"/>
        <v>0</v>
      </c>
      <c r="Q234" s="353"/>
      <c r="R234" s="357"/>
    </row>
    <row r="235" spans="1:18" ht="27.75" customHeight="1">
      <c r="A235" s="310">
        <f t="shared" ca="1" si="8"/>
        <v>42331</v>
      </c>
      <c r="B235" s="318"/>
      <c r="C235" s="348"/>
      <c r="D235" s="337"/>
      <c r="E235" s="187">
        <f t="shared" ca="1" si="11"/>
        <v>42331</v>
      </c>
      <c r="F235" s="203"/>
      <c r="G235" s="112"/>
      <c r="H235" s="187"/>
      <c r="I235" s="187"/>
      <c r="J235" s="219"/>
      <c r="K235" s="165"/>
      <c r="L235" s="166"/>
      <c r="M235" s="165"/>
      <c r="N235" s="168"/>
      <c r="O235" s="342"/>
      <c r="P235" s="353">
        <f t="shared" si="10"/>
        <v>0</v>
      </c>
      <c r="Q235" s="353"/>
      <c r="R235" s="357"/>
    </row>
    <row r="236" spans="1:18" ht="27.75" customHeight="1">
      <c r="A236" s="310">
        <f t="shared" ca="1" si="8"/>
        <v>42331</v>
      </c>
      <c r="B236" s="318"/>
      <c r="C236" s="348"/>
      <c r="D236" s="337"/>
      <c r="E236" s="187">
        <f t="shared" ca="1" si="11"/>
        <v>42331</v>
      </c>
      <c r="F236" s="203"/>
      <c r="G236" s="112"/>
      <c r="H236" s="187"/>
      <c r="I236" s="187"/>
      <c r="J236" s="219"/>
      <c r="K236" s="165"/>
      <c r="L236" s="166"/>
      <c r="M236" s="165"/>
      <c r="N236" s="168"/>
      <c r="O236" s="342"/>
      <c r="P236" s="353">
        <f t="shared" si="10"/>
        <v>0</v>
      </c>
      <c r="Q236" s="353"/>
      <c r="R236" s="357"/>
    </row>
    <row r="237" spans="1:18" ht="27.75" customHeight="1">
      <c r="A237" s="310">
        <f t="shared" ca="1" si="8"/>
        <v>42331</v>
      </c>
      <c r="B237" s="318"/>
      <c r="C237" s="348"/>
      <c r="D237" s="337"/>
      <c r="E237" s="187">
        <f t="shared" ca="1" si="11"/>
        <v>42331</v>
      </c>
      <c r="F237" s="203"/>
      <c r="G237" s="112"/>
      <c r="H237" s="187"/>
      <c r="I237" s="187"/>
      <c r="J237" s="219"/>
      <c r="K237" s="165"/>
      <c r="L237" s="166"/>
      <c r="M237" s="165"/>
      <c r="N237" s="168"/>
      <c r="O237" s="342"/>
      <c r="P237" s="353">
        <f t="shared" si="10"/>
        <v>0</v>
      </c>
      <c r="Q237" s="353"/>
      <c r="R237" s="357"/>
    </row>
    <row r="238" spans="1:18" ht="27.75" customHeight="1">
      <c r="A238" s="310">
        <f t="shared" ca="1" si="8"/>
        <v>42331</v>
      </c>
      <c r="B238" s="318"/>
      <c r="C238" s="348"/>
      <c r="D238" s="337"/>
      <c r="E238" s="187">
        <f t="shared" ca="1" si="11"/>
        <v>42331</v>
      </c>
      <c r="F238" s="203"/>
      <c r="G238" s="112"/>
      <c r="H238" s="187"/>
      <c r="I238" s="187"/>
      <c r="J238" s="219"/>
      <c r="K238" s="165"/>
      <c r="L238" s="166"/>
      <c r="M238" s="165"/>
      <c r="N238" s="168"/>
      <c r="O238" s="342"/>
      <c r="P238" s="353">
        <f t="shared" si="10"/>
        <v>0</v>
      </c>
      <c r="Q238" s="353"/>
      <c r="R238" s="357"/>
    </row>
    <row r="239" spans="1:18" ht="27.75" customHeight="1">
      <c r="A239" s="310">
        <f t="shared" ca="1" si="8"/>
        <v>42331</v>
      </c>
      <c r="B239" s="318"/>
      <c r="C239" s="348"/>
      <c r="D239" s="337"/>
      <c r="E239" s="187">
        <f t="shared" ca="1" si="11"/>
        <v>42331</v>
      </c>
      <c r="F239" s="203"/>
      <c r="G239" s="112"/>
      <c r="H239" s="187"/>
      <c r="I239" s="187"/>
      <c r="J239" s="219"/>
      <c r="K239" s="165"/>
      <c r="L239" s="166"/>
      <c r="M239" s="165"/>
      <c r="N239" s="168"/>
      <c r="O239" s="342"/>
      <c r="P239" s="353">
        <f t="shared" si="10"/>
        <v>0</v>
      </c>
      <c r="Q239" s="353"/>
      <c r="R239" s="357"/>
    </row>
    <row r="240" spans="1:18" ht="27.75" customHeight="1">
      <c r="A240" s="310">
        <f t="shared" ca="1" si="8"/>
        <v>42331</v>
      </c>
      <c r="B240" s="318"/>
      <c r="C240" s="348"/>
      <c r="D240" s="337"/>
      <c r="E240" s="187">
        <f t="shared" ref="E240:E248" ca="1" si="12">IF(ISBLANK(D240),+A240+C240/24,+A240+D240/24)</f>
        <v>42331</v>
      </c>
      <c r="F240" s="203"/>
      <c r="G240" s="112"/>
      <c r="H240" s="187"/>
      <c r="I240" s="187"/>
      <c r="J240" s="219"/>
      <c r="K240" s="165"/>
      <c r="L240" s="166"/>
      <c r="M240" s="165"/>
      <c r="N240" s="168"/>
      <c r="O240" s="342"/>
      <c r="P240" s="353">
        <f t="shared" si="10"/>
        <v>0</v>
      </c>
      <c r="Q240" s="353"/>
      <c r="R240" s="357"/>
    </row>
    <row r="241" spans="1:18" ht="27.75" customHeight="1">
      <c r="A241" s="310">
        <f t="shared" ca="1" si="8"/>
        <v>42331</v>
      </c>
      <c r="B241" s="318"/>
      <c r="C241" s="348"/>
      <c r="D241" s="337"/>
      <c r="E241" s="187">
        <f t="shared" ca="1" si="12"/>
        <v>42331</v>
      </c>
      <c r="F241" s="203"/>
      <c r="G241" s="112"/>
      <c r="H241" s="187"/>
      <c r="I241" s="187"/>
      <c r="J241" s="219"/>
      <c r="K241" s="165"/>
      <c r="L241" s="166"/>
      <c r="M241" s="165"/>
      <c r="N241" s="168"/>
      <c r="O241" s="342"/>
      <c r="P241" s="353">
        <f t="shared" si="10"/>
        <v>0</v>
      </c>
      <c r="Q241" s="353"/>
      <c r="R241" s="357"/>
    </row>
    <row r="242" spans="1:18" ht="27.75" customHeight="1">
      <c r="A242" s="310">
        <f t="shared" ca="1" si="8"/>
        <v>42331</v>
      </c>
      <c r="B242" s="318"/>
      <c r="C242" s="348"/>
      <c r="D242" s="337"/>
      <c r="E242" s="187">
        <f t="shared" ca="1" si="12"/>
        <v>42331</v>
      </c>
      <c r="F242" s="203"/>
      <c r="G242" s="112"/>
      <c r="H242" s="187"/>
      <c r="I242" s="187"/>
      <c r="J242" s="219"/>
      <c r="K242" s="165"/>
      <c r="L242" s="166"/>
      <c r="M242" s="165"/>
      <c r="N242" s="168"/>
      <c r="O242" s="342"/>
      <c r="P242" s="353">
        <f t="shared" si="10"/>
        <v>0</v>
      </c>
      <c r="Q242" s="353"/>
      <c r="R242" s="357"/>
    </row>
    <row r="243" spans="1:18" ht="27.75" customHeight="1">
      <c r="A243" s="310">
        <f t="shared" ca="1" si="8"/>
        <v>42331</v>
      </c>
      <c r="B243" s="318"/>
      <c r="C243" s="348"/>
      <c r="D243" s="337"/>
      <c r="E243" s="187">
        <f t="shared" ca="1" si="12"/>
        <v>42331</v>
      </c>
      <c r="F243" s="203"/>
      <c r="G243" s="112"/>
      <c r="H243" s="187"/>
      <c r="I243" s="187"/>
      <c r="J243" s="219"/>
      <c r="K243" s="165"/>
      <c r="L243" s="166"/>
      <c r="M243" s="165"/>
      <c r="N243" s="168"/>
      <c r="O243" s="342"/>
      <c r="P243" s="353">
        <f t="shared" si="10"/>
        <v>0</v>
      </c>
      <c r="Q243" s="353"/>
      <c r="R243" s="357"/>
    </row>
    <row r="244" spans="1:18" ht="27.75" customHeight="1">
      <c r="A244" s="310">
        <f t="shared" ca="1" si="8"/>
        <v>42331</v>
      </c>
      <c r="B244" s="318"/>
      <c r="C244" s="348"/>
      <c r="D244" s="337"/>
      <c r="E244" s="187">
        <f t="shared" ca="1" si="12"/>
        <v>42331</v>
      </c>
      <c r="F244" s="203"/>
      <c r="G244" s="112"/>
      <c r="H244" s="187"/>
      <c r="I244" s="187"/>
      <c r="J244" s="219"/>
      <c r="K244" s="165"/>
      <c r="L244" s="166"/>
      <c r="M244" s="165"/>
      <c r="N244" s="168"/>
      <c r="O244" s="342"/>
      <c r="P244" s="353">
        <f t="shared" si="10"/>
        <v>0</v>
      </c>
      <c r="Q244" s="353"/>
      <c r="R244" s="357"/>
    </row>
    <row r="245" spans="1:18" ht="27.75" customHeight="1">
      <c r="A245" s="310">
        <f t="shared" ca="1" si="8"/>
        <v>42331</v>
      </c>
      <c r="B245" s="318"/>
      <c r="C245" s="348"/>
      <c r="D245" s="337"/>
      <c r="E245" s="187">
        <f t="shared" ca="1" si="12"/>
        <v>42331</v>
      </c>
      <c r="F245" s="203"/>
      <c r="G245" s="112"/>
      <c r="H245" s="187"/>
      <c r="I245" s="187"/>
      <c r="J245" s="219"/>
      <c r="K245" s="165"/>
      <c r="L245" s="166"/>
      <c r="M245" s="165"/>
      <c r="N245" s="168"/>
      <c r="O245" s="342"/>
      <c r="P245" s="353">
        <f t="shared" si="10"/>
        <v>0</v>
      </c>
      <c r="Q245" s="353"/>
      <c r="R245" s="357"/>
    </row>
    <row r="246" spans="1:18" ht="27.75" customHeight="1">
      <c r="A246" s="310">
        <f t="shared" ca="1" si="8"/>
        <v>42331</v>
      </c>
      <c r="B246" s="318"/>
      <c r="C246" s="348"/>
      <c r="D246" s="337"/>
      <c r="E246" s="187">
        <f t="shared" ca="1" si="12"/>
        <v>42331</v>
      </c>
      <c r="F246" s="203"/>
      <c r="G246" s="112"/>
      <c r="H246" s="187"/>
      <c r="I246" s="187"/>
      <c r="J246" s="219"/>
      <c r="K246" s="165"/>
      <c r="L246" s="166"/>
      <c r="M246" s="165"/>
      <c r="N246" s="168"/>
      <c r="O246" s="342"/>
      <c r="P246" s="353">
        <f t="shared" si="10"/>
        <v>0</v>
      </c>
      <c r="Q246" s="353"/>
      <c r="R246" s="357"/>
    </row>
    <row r="247" spans="1:18" ht="27.75" customHeight="1">
      <c r="A247" s="310">
        <f t="shared" ca="1" si="8"/>
        <v>42331</v>
      </c>
      <c r="B247" s="318"/>
      <c r="C247" s="348"/>
      <c r="D247" s="337"/>
      <c r="E247" s="187">
        <f t="shared" ca="1" si="12"/>
        <v>42331</v>
      </c>
      <c r="F247" s="203"/>
      <c r="G247" s="112"/>
      <c r="H247" s="187"/>
      <c r="I247" s="187"/>
      <c r="J247" s="219"/>
      <c r="K247" s="165"/>
      <c r="L247" s="166"/>
      <c r="M247" s="165"/>
      <c r="N247" s="168"/>
      <c r="O247" s="342"/>
      <c r="P247" s="353">
        <f t="shared" si="10"/>
        <v>0</v>
      </c>
      <c r="Q247" s="353"/>
      <c r="R247" s="357"/>
    </row>
    <row r="248" spans="1:18" ht="27.75" customHeight="1">
      <c r="A248" s="310">
        <f t="shared" ca="1" si="8"/>
        <v>42331</v>
      </c>
      <c r="B248" s="318"/>
      <c r="C248" s="348"/>
      <c r="D248" s="337"/>
      <c r="E248" s="187">
        <f t="shared" ca="1" si="12"/>
        <v>42331</v>
      </c>
      <c r="F248" s="203"/>
      <c r="G248" s="112"/>
      <c r="H248" s="187"/>
      <c r="I248" s="187"/>
      <c r="J248" s="219"/>
      <c r="K248" s="165"/>
      <c r="L248" s="166"/>
      <c r="M248" s="165"/>
      <c r="N248" s="168"/>
      <c r="O248" s="342"/>
      <c r="P248" s="353">
        <f t="shared" si="10"/>
        <v>0</v>
      </c>
      <c r="Q248" s="353"/>
      <c r="R248" s="357"/>
    </row>
    <row r="249" spans="1:18" ht="27.75" customHeight="1">
      <c r="A249" s="310">
        <f t="shared" ca="1" si="8"/>
        <v>42331</v>
      </c>
      <c r="B249" s="318"/>
      <c r="C249" s="348"/>
      <c r="D249" s="337"/>
      <c r="E249" s="187">
        <f t="shared" ref="E249:E261" ca="1" si="13">IF(ISBLANK(D249),+A249+C249/24,+A249+D249/24)</f>
        <v>42331</v>
      </c>
      <c r="F249" s="203"/>
      <c r="G249" s="112"/>
      <c r="H249" s="187"/>
      <c r="I249" s="187"/>
      <c r="J249" s="219"/>
      <c r="K249" s="165"/>
      <c r="L249" s="166"/>
      <c r="M249" s="165"/>
      <c r="N249" s="168"/>
      <c r="O249" s="342"/>
      <c r="P249" s="353">
        <f t="shared" si="10"/>
        <v>0</v>
      </c>
      <c r="Q249" s="353"/>
      <c r="R249" s="357"/>
    </row>
    <row r="250" spans="1:18" ht="27.75" customHeight="1">
      <c r="A250" s="310">
        <f t="shared" ca="1" si="8"/>
        <v>42331</v>
      </c>
      <c r="B250" s="318"/>
      <c r="C250" s="348"/>
      <c r="D250" s="337"/>
      <c r="E250" s="187">
        <f t="shared" ca="1" si="13"/>
        <v>42331</v>
      </c>
      <c r="F250" s="203"/>
      <c r="G250" s="112"/>
      <c r="H250" s="187"/>
      <c r="I250" s="187"/>
      <c r="J250" s="219"/>
      <c r="K250" s="165"/>
      <c r="L250" s="166"/>
      <c r="M250" s="165"/>
      <c r="N250" s="168"/>
      <c r="O250" s="342"/>
      <c r="P250" s="353">
        <f t="shared" si="10"/>
        <v>0</v>
      </c>
      <c r="Q250" s="353"/>
      <c r="R250" s="357"/>
    </row>
    <row r="251" spans="1:18" ht="27.75" customHeight="1">
      <c r="A251" s="310">
        <f t="shared" ca="1" si="8"/>
        <v>42331</v>
      </c>
      <c r="B251" s="318"/>
      <c r="C251" s="348"/>
      <c r="D251" s="337"/>
      <c r="E251" s="187">
        <f t="shared" ca="1" si="13"/>
        <v>42331</v>
      </c>
      <c r="F251" s="203"/>
      <c r="G251" s="112"/>
      <c r="H251" s="187"/>
      <c r="I251" s="187"/>
      <c r="J251" s="219"/>
      <c r="K251" s="165"/>
      <c r="L251" s="166"/>
      <c r="M251" s="165"/>
      <c r="N251" s="168"/>
      <c r="O251" s="342"/>
      <c r="P251" s="353">
        <f t="shared" si="10"/>
        <v>0</v>
      </c>
      <c r="Q251" s="353"/>
      <c r="R251" s="357"/>
    </row>
    <row r="252" spans="1:18" ht="27.75" customHeight="1">
      <c r="A252" s="310">
        <f t="shared" ca="1" si="8"/>
        <v>42331</v>
      </c>
      <c r="B252" s="318"/>
      <c r="C252" s="348"/>
      <c r="D252" s="337"/>
      <c r="E252" s="187">
        <f t="shared" ca="1" si="13"/>
        <v>42331</v>
      </c>
      <c r="F252" s="203"/>
      <c r="G252" s="112"/>
      <c r="H252" s="187"/>
      <c r="I252" s="187"/>
      <c r="J252" s="219"/>
      <c r="K252" s="165"/>
      <c r="L252" s="166"/>
      <c r="M252" s="165"/>
      <c r="N252" s="168"/>
      <c r="O252" s="342"/>
      <c r="P252" s="353">
        <f t="shared" si="10"/>
        <v>0</v>
      </c>
      <c r="Q252" s="353"/>
      <c r="R252" s="357"/>
    </row>
    <row r="253" spans="1:18" ht="27.75" customHeight="1">
      <c r="A253" s="310">
        <f t="shared" ca="1" si="8"/>
        <v>42331</v>
      </c>
      <c r="B253" s="318"/>
      <c r="C253" s="348"/>
      <c r="D253" s="337"/>
      <c r="E253" s="187">
        <f t="shared" ca="1" si="13"/>
        <v>42331</v>
      </c>
      <c r="F253" s="203"/>
      <c r="G253" s="112"/>
      <c r="H253" s="187"/>
      <c r="I253" s="187"/>
      <c r="J253" s="219"/>
      <c r="K253" s="165"/>
      <c r="L253" s="166"/>
      <c r="M253" s="165"/>
      <c r="N253" s="168"/>
      <c r="O253" s="342"/>
      <c r="P253" s="353">
        <f t="shared" si="10"/>
        <v>0</v>
      </c>
      <c r="Q253" s="353"/>
      <c r="R253" s="357"/>
    </row>
    <row r="254" spans="1:18" ht="27.75" customHeight="1">
      <c r="A254" s="310">
        <f t="shared" ca="1" si="8"/>
        <v>42331</v>
      </c>
      <c r="B254" s="318"/>
      <c r="C254" s="348"/>
      <c r="D254" s="337"/>
      <c r="E254" s="187">
        <f t="shared" ca="1" si="13"/>
        <v>42331</v>
      </c>
      <c r="F254" s="203"/>
      <c r="G254" s="112"/>
      <c r="H254" s="187"/>
      <c r="I254" s="187"/>
      <c r="J254" s="219"/>
      <c r="K254" s="165"/>
      <c r="L254" s="166"/>
      <c r="M254" s="165"/>
      <c r="N254" s="168"/>
      <c r="O254" s="342"/>
      <c r="P254" s="353">
        <f t="shared" si="10"/>
        <v>0</v>
      </c>
      <c r="Q254" s="353"/>
      <c r="R254" s="357"/>
    </row>
    <row r="255" spans="1:18" ht="27.75" customHeight="1">
      <c r="A255" s="310">
        <f t="shared" ca="1" si="8"/>
        <v>42331</v>
      </c>
      <c r="B255" s="318"/>
      <c r="C255" s="348"/>
      <c r="D255" s="337"/>
      <c r="E255" s="187">
        <f t="shared" ca="1" si="13"/>
        <v>42331</v>
      </c>
      <c r="F255" s="203"/>
      <c r="G255" s="112"/>
      <c r="H255" s="187"/>
      <c r="I255" s="187"/>
      <c r="J255" s="219"/>
      <c r="K255" s="165"/>
      <c r="L255" s="166"/>
      <c r="M255" s="165"/>
      <c r="N255" s="168"/>
      <c r="O255" s="342"/>
      <c r="P255" s="353">
        <f t="shared" si="10"/>
        <v>0</v>
      </c>
      <c r="Q255" s="353"/>
      <c r="R255" s="357"/>
    </row>
    <row r="256" spans="1:18" ht="27.75" customHeight="1">
      <c r="A256" s="310">
        <f t="shared" ca="1" si="8"/>
        <v>42331</v>
      </c>
      <c r="B256" s="318"/>
      <c r="C256" s="348"/>
      <c r="D256" s="337"/>
      <c r="E256" s="187">
        <f t="shared" ca="1" si="13"/>
        <v>42331</v>
      </c>
      <c r="F256" s="203"/>
      <c r="G256" s="112"/>
      <c r="H256" s="187"/>
      <c r="I256" s="187"/>
      <c r="J256" s="219"/>
      <c r="K256" s="165"/>
      <c r="L256" s="166"/>
      <c r="M256" s="165"/>
      <c r="N256" s="168"/>
      <c r="O256" s="342"/>
      <c r="P256" s="353">
        <f t="shared" si="10"/>
        <v>0</v>
      </c>
      <c r="Q256" s="353"/>
      <c r="R256" s="357"/>
    </row>
    <row r="257" spans="1:18" ht="27.75" customHeight="1">
      <c r="A257" s="310">
        <f t="shared" ca="1" si="8"/>
        <v>42331</v>
      </c>
      <c r="B257" s="318"/>
      <c r="C257" s="348"/>
      <c r="D257" s="337"/>
      <c r="E257" s="187">
        <f t="shared" ca="1" si="13"/>
        <v>42331</v>
      </c>
      <c r="F257" s="203"/>
      <c r="G257" s="112"/>
      <c r="H257" s="187"/>
      <c r="I257" s="187"/>
      <c r="J257" s="219"/>
      <c r="K257" s="165"/>
      <c r="L257" s="166"/>
      <c r="M257" s="165"/>
      <c r="N257" s="168"/>
      <c r="O257" s="342"/>
      <c r="P257" s="353">
        <f t="shared" si="10"/>
        <v>0</v>
      </c>
      <c r="Q257" s="353"/>
      <c r="R257" s="357"/>
    </row>
    <row r="258" spans="1:18" ht="27.75" customHeight="1">
      <c r="A258" s="310">
        <f t="shared" ca="1" si="8"/>
        <v>42331</v>
      </c>
      <c r="B258" s="318"/>
      <c r="C258" s="348"/>
      <c r="D258" s="337"/>
      <c r="E258" s="187">
        <f t="shared" ca="1" si="13"/>
        <v>42331</v>
      </c>
      <c r="F258" s="203"/>
      <c r="G258" s="112"/>
      <c r="H258" s="187"/>
      <c r="I258" s="187"/>
      <c r="J258" s="219"/>
      <c r="K258" s="165"/>
      <c r="L258" s="166"/>
      <c r="M258" s="165"/>
      <c r="N258" s="168"/>
      <c r="O258" s="342"/>
      <c r="P258" s="353">
        <f t="shared" si="10"/>
        <v>0</v>
      </c>
      <c r="Q258" s="353"/>
      <c r="R258" s="357"/>
    </row>
    <row r="259" spans="1:18" ht="27.75" customHeight="1">
      <c r="A259" s="310">
        <f t="shared" ca="1" si="8"/>
        <v>42331</v>
      </c>
      <c r="B259" s="318"/>
      <c r="C259" s="348"/>
      <c r="D259" s="337"/>
      <c r="E259" s="187">
        <f t="shared" ca="1" si="13"/>
        <v>42331</v>
      </c>
      <c r="F259" s="203"/>
      <c r="G259" s="112"/>
      <c r="H259" s="187"/>
      <c r="I259" s="187"/>
      <c r="J259" s="219"/>
      <c r="K259" s="165"/>
      <c r="L259" s="166"/>
      <c r="M259" s="165"/>
      <c r="N259" s="168"/>
      <c r="O259" s="342"/>
      <c r="P259" s="353">
        <f t="shared" si="10"/>
        <v>0</v>
      </c>
      <c r="Q259" s="353"/>
      <c r="R259" s="357"/>
    </row>
    <row r="260" spans="1:18" ht="27.75" customHeight="1">
      <c r="A260" s="310">
        <f t="shared" ca="1" si="8"/>
        <v>42331</v>
      </c>
      <c r="B260" s="318"/>
      <c r="C260" s="348"/>
      <c r="D260" s="337"/>
      <c r="E260" s="187">
        <f t="shared" ca="1" si="13"/>
        <v>42331</v>
      </c>
      <c r="F260" s="203"/>
      <c r="G260" s="112"/>
      <c r="H260" s="187"/>
      <c r="I260" s="187"/>
      <c r="J260" s="219"/>
      <c r="K260" s="165"/>
      <c r="L260" s="166"/>
      <c r="M260" s="165"/>
      <c r="N260" s="168"/>
      <c r="O260" s="342"/>
      <c r="P260" s="353">
        <f t="shared" si="10"/>
        <v>0</v>
      </c>
      <c r="Q260" s="353"/>
      <c r="R260" s="357"/>
    </row>
    <row r="261" spans="1:18" ht="27.75" customHeight="1">
      <c r="A261" s="310">
        <f t="shared" ca="1" si="8"/>
        <v>42331</v>
      </c>
      <c r="B261" s="318"/>
      <c r="C261" s="348"/>
      <c r="D261" s="337"/>
      <c r="E261" s="187">
        <f t="shared" ca="1" si="13"/>
        <v>42331</v>
      </c>
      <c r="F261" s="203"/>
      <c r="G261" s="112"/>
      <c r="H261" s="187"/>
      <c r="I261" s="187"/>
      <c r="J261" s="219"/>
      <c r="K261" s="165"/>
      <c r="L261" s="166"/>
      <c r="M261" s="165"/>
      <c r="N261" s="168"/>
      <c r="O261" s="342"/>
      <c r="P261" s="353">
        <f t="shared" si="10"/>
        <v>0</v>
      </c>
      <c r="Q261" s="353"/>
      <c r="R261" s="357"/>
    </row>
    <row r="262" spans="1:18" ht="27.75" customHeight="1">
      <c r="A262" s="310">
        <f t="shared" ca="1" si="8"/>
        <v>42331</v>
      </c>
      <c r="B262" s="318"/>
      <c r="C262" s="348"/>
      <c r="D262" s="337"/>
      <c r="E262" s="187">
        <f t="shared" ref="E262:E299" ca="1" si="14">IF(ISBLANK(D262),+A262+C262/24,+A262+D262/24)</f>
        <v>42331</v>
      </c>
      <c r="F262" s="203"/>
      <c r="G262" s="112"/>
      <c r="H262" s="187"/>
      <c r="I262" s="187"/>
      <c r="J262" s="219"/>
      <c r="K262" s="165"/>
      <c r="L262" s="166"/>
      <c r="M262" s="165"/>
      <c r="N262" s="168"/>
      <c r="O262" s="342"/>
      <c r="P262" s="353">
        <f t="shared" si="10"/>
        <v>0</v>
      </c>
      <c r="Q262" s="353"/>
      <c r="R262" s="357"/>
    </row>
    <row r="263" spans="1:18" ht="27.75" customHeight="1">
      <c r="A263" s="310">
        <f t="shared" ca="1" si="8"/>
        <v>42331</v>
      </c>
      <c r="B263" s="318"/>
      <c r="C263" s="348"/>
      <c r="D263" s="337"/>
      <c r="E263" s="187">
        <f t="shared" ca="1" si="14"/>
        <v>42331</v>
      </c>
      <c r="F263" s="203"/>
      <c r="G263" s="112"/>
      <c r="H263" s="187"/>
      <c r="I263" s="187"/>
      <c r="J263" s="219"/>
      <c r="K263" s="165"/>
      <c r="L263" s="166"/>
      <c r="M263" s="165"/>
      <c r="N263" s="168"/>
      <c r="O263" s="342"/>
      <c r="P263" s="353">
        <f t="shared" si="10"/>
        <v>0</v>
      </c>
      <c r="Q263" s="353"/>
      <c r="R263" s="357"/>
    </row>
    <row r="264" spans="1:18" ht="27.75" customHeight="1">
      <c r="A264" s="310">
        <f t="shared" ca="1" si="8"/>
        <v>42331</v>
      </c>
      <c r="B264" s="318"/>
      <c r="C264" s="348"/>
      <c r="D264" s="337"/>
      <c r="E264" s="187">
        <f t="shared" ca="1" si="14"/>
        <v>42331</v>
      </c>
      <c r="F264" s="203"/>
      <c r="G264" s="112"/>
      <c r="H264" s="187"/>
      <c r="I264" s="187"/>
      <c r="J264" s="219"/>
      <c r="K264" s="165"/>
      <c r="L264" s="166"/>
      <c r="M264" s="165"/>
      <c r="N264" s="168"/>
      <c r="O264" s="342"/>
      <c r="P264" s="353">
        <f t="shared" si="10"/>
        <v>0</v>
      </c>
      <c r="Q264" s="353"/>
      <c r="R264" s="357"/>
    </row>
    <row r="265" spans="1:18" ht="27.75" customHeight="1">
      <c r="A265" s="310">
        <f t="shared" ca="1" si="8"/>
        <v>42331</v>
      </c>
      <c r="B265" s="318"/>
      <c r="C265" s="348"/>
      <c r="D265" s="337"/>
      <c r="E265" s="187">
        <f t="shared" ca="1" si="14"/>
        <v>42331</v>
      </c>
      <c r="F265" s="203"/>
      <c r="G265" s="112"/>
      <c r="H265" s="187"/>
      <c r="I265" s="187"/>
      <c r="J265" s="219"/>
      <c r="K265" s="165"/>
      <c r="L265" s="166"/>
      <c r="M265" s="165"/>
      <c r="N265" s="168"/>
      <c r="O265" s="342"/>
      <c r="P265" s="353">
        <f t="shared" si="10"/>
        <v>0</v>
      </c>
      <c r="Q265" s="353"/>
      <c r="R265" s="357"/>
    </row>
    <row r="266" spans="1:18" ht="27.75" customHeight="1">
      <c r="A266" s="310">
        <f t="shared" ref="A266:A313" ca="1" si="15">+E265</f>
        <v>42331</v>
      </c>
      <c r="B266" s="318"/>
      <c r="C266" s="348"/>
      <c r="D266" s="337"/>
      <c r="E266" s="187">
        <f t="shared" ca="1" si="14"/>
        <v>42331</v>
      </c>
      <c r="F266" s="203"/>
      <c r="G266" s="112"/>
      <c r="H266" s="187"/>
      <c r="I266" s="187"/>
      <c r="J266" s="219"/>
      <c r="K266" s="165"/>
      <c r="L266" s="166"/>
      <c r="M266" s="165"/>
      <c r="N266" s="168"/>
      <c r="O266" s="342"/>
      <c r="P266" s="353">
        <f t="shared" si="10"/>
        <v>0</v>
      </c>
      <c r="Q266" s="353"/>
      <c r="R266" s="357"/>
    </row>
    <row r="267" spans="1:18" ht="27.75" customHeight="1">
      <c r="A267" s="310">
        <f t="shared" ca="1" si="15"/>
        <v>42331</v>
      </c>
      <c r="B267" s="318"/>
      <c r="C267" s="348"/>
      <c r="D267" s="337"/>
      <c r="E267" s="187">
        <f t="shared" ca="1" si="14"/>
        <v>42331</v>
      </c>
      <c r="F267" s="203"/>
      <c r="G267" s="112"/>
      <c r="H267" s="187"/>
      <c r="I267" s="187"/>
      <c r="J267" s="219"/>
      <c r="K267" s="165"/>
      <c r="L267" s="166"/>
      <c r="M267" s="165"/>
      <c r="N267" s="168"/>
      <c r="O267" s="342"/>
      <c r="P267" s="353">
        <f t="shared" si="10"/>
        <v>0</v>
      </c>
      <c r="Q267" s="353"/>
      <c r="R267" s="357"/>
    </row>
    <row r="268" spans="1:18" ht="27.75" customHeight="1">
      <c r="A268" s="310">
        <f t="shared" ca="1" si="15"/>
        <v>42331</v>
      </c>
      <c r="B268" s="318"/>
      <c r="C268" s="348"/>
      <c r="D268" s="337"/>
      <c r="E268" s="187">
        <f t="shared" ca="1" si="14"/>
        <v>42331</v>
      </c>
      <c r="F268" s="203"/>
      <c r="G268" s="112"/>
      <c r="H268" s="187"/>
      <c r="I268" s="187"/>
      <c r="J268" s="219"/>
      <c r="K268" s="165"/>
      <c r="L268" s="166"/>
      <c r="M268" s="165"/>
      <c r="N268" s="168"/>
      <c r="O268" s="342"/>
      <c r="P268" s="353">
        <f t="shared" si="10"/>
        <v>0</v>
      </c>
      <c r="Q268" s="353"/>
      <c r="R268" s="357"/>
    </row>
    <row r="269" spans="1:18" ht="27.75" customHeight="1">
      <c r="A269" s="310">
        <f t="shared" ca="1" si="15"/>
        <v>42331</v>
      </c>
      <c r="B269" s="318"/>
      <c r="C269" s="348"/>
      <c r="D269" s="337"/>
      <c r="E269" s="187">
        <f t="shared" ca="1" si="14"/>
        <v>42331</v>
      </c>
      <c r="F269" s="203"/>
      <c r="G269" s="112"/>
      <c r="H269" s="187"/>
      <c r="I269" s="187"/>
      <c r="J269" s="219"/>
      <c r="K269" s="165"/>
      <c r="L269" s="166"/>
      <c r="M269" s="165"/>
      <c r="N269" s="168"/>
      <c r="O269" s="342"/>
      <c r="P269" s="353">
        <f t="shared" si="10"/>
        <v>0</v>
      </c>
      <c r="Q269" s="353"/>
      <c r="R269" s="357"/>
    </row>
    <row r="270" spans="1:18" ht="27.75" customHeight="1">
      <c r="A270" s="310">
        <f t="shared" ca="1" si="15"/>
        <v>42331</v>
      </c>
      <c r="B270" s="318"/>
      <c r="C270" s="348"/>
      <c r="D270" s="337"/>
      <c r="E270" s="187">
        <f t="shared" ca="1" si="14"/>
        <v>42331</v>
      </c>
      <c r="F270" s="203"/>
      <c r="G270" s="112"/>
      <c r="H270" s="187"/>
      <c r="I270" s="187"/>
      <c r="J270" s="219"/>
      <c r="K270" s="165"/>
      <c r="L270" s="166"/>
      <c r="M270" s="165"/>
      <c r="N270" s="168"/>
      <c r="O270" s="342"/>
      <c r="P270" s="353">
        <f t="shared" si="10"/>
        <v>0</v>
      </c>
      <c r="Q270" s="353"/>
      <c r="R270" s="357"/>
    </row>
    <row r="271" spans="1:18" ht="27.75" customHeight="1">
      <c r="A271" s="310">
        <f t="shared" ca="1" si="15"/>
        <v>42331</v>
      </c>
      <c r="B271" s="318"/>
      <c r="C271" s="348"/>
      <c r="D271" s="337"/>
      <c r="E271" s="187">
        <f t="shared" ca="1" si="14"/>
        <v>42331</v>
      </c>
      <c r="F271" s="203"/>
      <c r="G271" s="112"/>
      <c r="H271" s="187"/>
      <c r="I271" s="187"/>
      <c r="J271" s="219"/>
      <c r="K271" s="165"/>
      <c r="L271" s="166"/>
      <c r="M271" s="165"/>
      <c r="N271" s="168"/>
      <c r="O271" s="342"/>
      <c r="P271" s="353">
        <f t="shared" si="10"/>
        <v>0</v>
      </c>
      <c r="Q271" s="353"/>
      <c r="R271" s="357"/>
    </row>
    <row r="272" spans="1:18" ht="27.75" customHeight="1">
      <c r="A272" s="310">
        <f t="shared" ca="1" si="15"/>
        <v>42331</v>
      </c>
      <c r="B272" s="318"/>
      <c r="C272" s="348"/>
      <c r="D272" s="337"/>
      <c r="E272" s="187">
        <f t="shared" ca="1" si="14"/>
        <v>42331</v>
      </c>
      <c r="F272" s="203"/>
      <c r="G272" s="112"/>
      <c r="H272" s="187"/>
      <c r="I272" s="187"/>
      <c r="J272" s="219"/>
      <c r="K272" s="165"/>
      <c r="L272" s="166"/>
      <c r="M272" s="165"/>
      <c r="N272" s="168"/>
      <c r="O272" s="342"/>
      <c r="P272" s="353">
        <f t="shared" si="10"/>
        <v>0</v>
      </c>
      <c r="Q272" s="353"/>
      <c r="R272" s="357"/>
    </row>
    <row r="273" spans="1:18" ht="27.75" customHeight="1">
      <c r="A273" s="310">
        <f t="shared" ca="1" si="15"/>
        <v>42331</v>
      </c>
      <c r="B273" s="318"/>
      <c r="C273" s="348"/>
      <c r="D273" s="337"/>
      <c r="E273" s="187">
        <f t="shared" ca="1" si="14"/>
        <v>42331</v>
      </c>
      <c r="F273" s="203"/>
      <c r="G273" s="112"/>
      <c r="H273" s="187"/>
      <c r="I273" s="187"/>
      <c r="J273" s="219"/>
      <c r="K273" s="165"/>
      <c r="L273" s="166"/>
      <c r="M273" s="165"/>
      <c r="N273" s="168"/>
      <c r="O273" s="342"/>
      <c r="P273" s="353">
        <f t="shared" si="10"/>
        <v>0</v>
      </c>
      <c r="Q273" s="353"/>
      <c r="R273" s="357"/>
    </row>
    <row r="274" spans="1:18" ht="27.75" customHeight="1">
      <c r="A274" s="310">
        <f t="shared" ca="1" si="15"/>
        <v>42331</v>
      </c>
      <c r="B274" s="318"/>
      <c r="C274" s="348"/>
      <c r="D274" s="337"/>
      <c r="E274" s="187">
        <f t="shared" ca="1" si="14"/>
        <v>42331</v>
      </c>
      <c r="F274" s="203"/>
      <c r="G274" s="112"/>
      <c r="H274" s="187"/>
      <c r="I274" s="187"/>
      <c r="J274" s="219"/>
      <c r="K274" s="165"/>
      <c r="L274" s="166"/>
      <c r="M274" s="165"/>
      <c r="N274" s="168"/>
      <c r="O274" s="342"/>
      <c r="P274" s="353">
        <f t="shared" si="10"/>
        <v>0</v>
      </c>
      <c r="Q274" s="353"/>
      <c r="R274" s="357"/>
    </row>
    <row r="275" spans="1:18" ht="27.75" customHeight="1">
      <c r="A275" s="310">
        <f t="shared" ca="1" si="15"/>
        <v>42331</v>
      </c>
      <c r="B275" s="318"/>
      <c r="C275" s="348"/>
      <c r="D275" s="337"/>
      <c r="E275" s="187">
        <f t="shared" ca="1" si="14"/>
        <v>42331</v>
      </c>
      <c r="F275" s="203"/>
      <c r="G275" s="112"/>
      <c r="H275" s="187"/>
      <c r="I275" s="187"/>
      <c r="J275" s="219"/>
      <c r="K275" s="165"/>
      <c r="L275" s="166"/>
      <c r="M275" s="165"/>
      <c r="N275" s="168"/>
      <c r="O275" s="342"/>
      <c r="P275" s="353">
        <f t="shared" si="10"/>
        <v>0</v>
      </c>
      <c r="Q275" s="353"/>
      <c r="R275" s="357"/>
    </row>
    <row r="276" spans="1:18" ht="27.75" customHeight="1">
      <c r="A276" s="310">
        <f t="shared" ca="1" si="15"/>
        <v>42331</v>
      </c>
      <c r="B276" s="318"/>
      <c r="C276" s="348"/>
      <c r="D276" s="337"/>
      <c r="E276" s="187">
        <f t="shared" ca="1" si="14"/>
        <v>42331</v>
      </c>
      <c r="F276" s="203"/>
      <c r="G276" s="112"/>
      <c r="H276" s="187"/>
      <c r="I276" s="187"/>
      <c r="J276" s="219"/>
      <c r="K276" s="165"/>
      <c r="L276" s="166"/>
      <c r="M276" s="165"/>
      <c r="N276" s="168"/>
      <c r="O276" s="342"/>
      <c r="P276" s="353">
        <f t="shared" si="10"/>
        <v>0</v>
      </c>
      <c r="Q276" s="353"/>
      <c r="R276" s="357"/>
    </row>
    <row r="277" spans="1:18" ht="27.75" customHeight="1">
      <c r="A277" s="310">
        <f t="shared" ca="1" si="15"/>
        <v>42331</v>
      </c>
      <c r="B277" s="318"/>
      <c r="C277" s="348"/>
      <c r="D277" s="337"/>
      <c r="E277" s="187">
        <f t="shared" ca="1" si="14"/>
        <v>42331</v>
      </c>
      <c r="F277" s="203"/>
      <c r="G277" s="112"/>
      <c r="H277" s="187"/>
      <c r="I277" s="187"/>
      <c r="J277" s="219"/>
      <c r="K277" s="165"/>
      <c r="L277" s="166"/>
      <c r="M277" s="165"/>
      <c r="N277" s="168"/>
      <c r="O277" s="342"/>
      <c r="P277" s="353">
        <f t="shared" si="10"/>
        <v>0</v>
      </c>
      <c r="Q277" s="353"/>
      <c r="R277" s="357"/>
    </row>
    <row r="278" spans="1:18" ht="27.75" customHeight="1">
      <c r="A278" s="310">
        <f t="shared" ca="1" si="15"/>
        <v>42331</v>
      </c>
      <c r="B278" s="318"/>
      <c r="C278" s="348"/>
      <c r="D278" s="337"/>
      <c r="E278" s="187">
        <f t="shared" ca="1" si="14"/>
        <v>42331</v>
      </c>
      <c r="F278" s="203"/>
      <c r="G278" s="112"/>
      <c r="H278" s="187"/>
      <c r="I278" s="187"/>
      <c r="J278" s="219"/>
      <c r="K278" s="165"/>
      <c r="L278" s="166"/>
      <c r="M278" s="165"/>
      <c r="N278" s="168"/>
      <c r="O278" s="342"/>
      <c r="P278" s="353">
        <f t="shared" si="10"/>
        <v>0</v>
      </c>
      <c r="Q278" s="353"/>
      <c r="R278" s="357"/>
    </row>
    <row r="279" spans="1:18" ht="27.75" customHeight="1">
      <c r="A279" s="310">
        <f t="shared" ca="1" si="15"/>
        <v>42331</v>
      </c>
      <c r="B279" s="318"/>
      <c r="C279" s="348"/>
      <c r="D279" s="337"/>
      <c r="E279" s="187">
        <f t="shared" ca="1" si="14"/>
        <v>42331</v>
      </c>
      <c r="F279" s="203"/>
      <c r="G279" s="112"/>
      <c r="H279" s="187"/>
      <c r="I279" s="187"/>
      <c r="J279" s="219"/>
      <c r="K279" s="165"/>
      <c r="L279" s="166"/>
      <c r="M279" s="165"/>
      <c r="N279" s="168"/>
      <c r="O279" s="342"/>
      <c r="P279" s="353">
        <f t="shared" si="10"/>
        <v>0</v>
      </c>
      <c r="Q279" s="353"/>
      <c r="R279" s="357"/>
    </row>
    <row r="280" spans="1:18" ht="27.75" customHeight="1">
      <c r="A280" s="310">
        <f t="shared" ca="1" si="15"/>
        <v>42331</v>
      </c>
      <c r="B280" s="318"/>
      <c r="C280" s="348"/>
      <c r="D280" s="337"/>
      <c r="E280" s="187">
        <f t="shared" ca="1" si="14"/>
        <v>42331</v>
      </c>
      <c r="F280" s="203"/>
      <c r="G280" s="112"/>
      <c r="H280" s="187"/>
      <c r="I280" s="187"/>
      <c r="J280" s="219"/>
      <c r="K280" s="165"/>
      <c r="L280" s="166"/>
      <c r="M280" s="165"/>
      <c r="N280" s="168"/>
      <c r="O280" s="342"/>
      <c r="P280" s="353">
        <f t="shared" si="10"/>
        <v>0</v>
      </c>
      <c r="Q280" s="353"/>
      <c r="R280" s="357"/>
    </row>
    <row r="281" spans="1:18" ht="27.75" customHeight="1">
      <c r="A281" s="310">
        <f t="shared" ca="1" si="15"/>
        <v>42331</v>
      </c>
      <c r="B281" s="318"/>
      <c r="C281" s="348"/>
      <c r="D281" s="337"/>
      <c r="E281" s="187">
        <f t="shared" ca="1" si="14"/>
        <v>42331</v>
      </c>
      <c r="F281" s="203"/>
      <c r="G281" s="112"/>
      <c r="H281" s="187"/>
      <c r="I281" s="187"/>
      <c r="J281" s="219"/>
      <c r="K281" s="165"/>
      <c r="L281" s="166"/>
      <c r="M281" s="165"/>
      <c r="N281" s="168"/>
      <c r="O281" s="342"/>
      <c r="P281" s="353">
        <f t="shared" si="10"/>
        <v>0</v>
      </c>
      <c r="Q281" s="353"/>
      <c r="R281" s="357"/>
    </row>
    <row r="282" spans="1:18" ht="27.75" customHeight="1">
      <c r="A282" s="310">
        <f t="shared" ca="1" si="15"/>
        <v>42331</v>
      </c>
      <c r="B282" s="318"/>
      <c r="C282" s="348"/>
      <c r="D282" s="337"/>
      <c r="E282" s="187">
        <f t="shared" ca="1" si="14"/>
        <v>42331</v>
      </c>
      <c r="F282" s="203"/>
      <c r="G282" s="112"/>
      <c r="H282" s="187"/>
      <c r="I282" s="187"/>
      <c r="J282" s="219"/>
      <c r="K282" s="165"/>
      <c r="L282" s="166"/>
      <c r="M282" s="165"/>
      <c r="N282" s="168"/>
      <c r="O282" s="342"/>
      <c r="P282" s="353">
        <f t="shared" si="10"/>
        <v>0</v>
      </c>
      <c r="Q282" s="353"/>
      <c r="R282" s="357"/>
    </row>
    <row r="283" spans="1:18" ht="27.75" customHeight="1">
      <c r="A283" s="310">
        <f t="shared" ca="1" si="15"/>
        <v>42331</v>
      </c>
      <c r="B283" s="318"/>
      <c r="C283" s="348"/>
      <c r="D283" s="337"/>
      <c r="E283" s="187">
        <f t="shared" ca="1" si="14"/>
        <v>42331</v>
      </c>
      <c r="F283" s="203"/>
      <c r="G283" s="112"/>
      <c r="H283" s="187"/>
      <c r="I283" s="187"/>
      <c r="J283" s="219"/>
      <c r="K283" s="165"/>
      <c r="L283" s="166"/>
      <c r="M283" s="165"/>
      <c r="N283" s="168"/>
      <c r="O283" s="342"/>
      <c r="P283" s="353">
        <f t="shared" si="10"/>
        <v>0</v>
      </c>
      <c r="Q283" s="353"/>
      <c r="R283" s="357"/>
    </row>
    <row r="284" spans="1:18" ht="27.75" customHeight="1">
      <c r="A284" s="310">
        <f t="shared" ca="1" si="15"/>
        <v>42331</v>
      </c>
      <c r="B284" s="318"/>
      <c r="C284" s="348"/>
      <c r="D284" s="337"/>
      <c r="E284" s="187">
        <f t="shared" ca="1" si="14"/>
        <v>42331</v>
      </c>
      <c r="F284" s="203"/>
      <c r="G284" s="112"/>
      <c r="H284" s="187"/>
      <c r="I284" s="187"/>
      <c r="J284" s="152"/>
      <c r="K284" s="165"/>
      <c r="L284" s="166"/>
      <c r="M284" s="165"/>
      <c r="N284" s="168"/>
      <c r="O284" s="342"/>
      <c r="P284" s="353">
        <f t="shared" si="10"/>
        <v>0</v>
      </c>
      <c r="Q284" s="353"/>
      <c r="R284" s="357"/>
    </row>
    <row r="285" spans="1:18" ht="27.75" customHeight="1">
      <c r="A285" s="310">
        <f t="shared" ca="1" si="15"/>
        <v>42331</v>
      </c>
      <c r="B285" s="318"/>
      <c r="C285" s="348"/>
      <c r="D285" s="337"/>
      <c r="E285" s="187">
        <f t="shared" ca="1" si="14"/>
        <v>42331</v>
      </c>
      <c r="F285" s="203"/>
      <c r="G285" s="112"/>
      <c r="H285" s="187"/>
      <c r="I285" s="187"/>
      <c r="J285" s="152"/>
      <c r="K285" s="165"/>
      <c r="L285" s="166"/>
      <c r="M285" s="165"/>
      <c r="N285" s="168"/>
      <c r="O285" s="342"/>
      <c r="P285" s="353">
        <f t="shared" si="10"/>
        <v>0</v>
      </c>
      <c r="Q285" s="353"/>
      <c r="R285" s="357"/>
    </row>
    <row r="286" spans="1:18" ht="27.75" customHeight="1">
      <c r="A286" s="310">
        <f t="shared" ca="1" si="15"/>
        <v>42331</v>
      </c>
      <c r="B286" s="318"/>
      <c r="C286" s="348"/>
      <c r="D286" s="337"/>
      <c r="E286" s="187">
        <f t="shared" ca="1" si="14"/>
        <v>42331</v>
      </c>
      <c r="F286" s="203"/>
      <c r="G286" s="112"/>
      <c r="H286" s="187"/>
      <c r="I286" s="187"/>
      <c r="J286" s="152"/>
      <c r="K286" s="165"/>
      <c r="L286" s="166"/>
      <c r="M286" s="165"/>
      <c r="N286" s="168"/>
      <c r="O286" s="342"/>
      <c r="P286" s="353">
        <f t="shared" si="10"/>
        <v>0</v>
      </c>
      <c r="Q286" s="353"/>
      <c r="R286" s="357"/>
    </row>
    <row r="287" spans="1:18" ht="27.75" customHeight="1">
      <c r="A287" s="310">
        <f t="shared" ca="1" si="15"/>
        <v>42331</v>
      </c>
      <c r="B287" s="318"/>
      <c r="C287" s="348"/>
      <c r="D287" s="337"/>
      <c r="E287" s="187">
        <f t="shared" ca="1" si="14"/>
        <v>42331</v>
      </c>
      <c r="F287" s="203"/>
      <c r="G287" s="112"/>
      <c r="H287" s="187"/>
      <c r="I287" s="187"/>
      <c r="J287" s="152"/>
      <c r="K287" s="165"/>
      <c r="L287" s="166"/>
      <c r="M287" s="165"/>
      <c r="N287" s="168"/>
      <c r="O287" s="342"/>
      <c r="P287" s="353">
        <f t="shared" si="10"/>
        <v>0</v>
      </c>
      <c r="Q287" s="353"/>
      <c r="R287" s="357"/>
    </row>
    <row r="288" spans="1:18" ht="27.75" customHeight="1">
      <c r="A288" s="310">
        <f t="shared" ca="1" si="15"/>
        <v>42331</v>
      </c>
      <c r="B288" s="318"/>
      <c r="C288" s="348"/>
      <c r="D288" s="337"/>
      <c r="E288" s="187">
        <f t="shared" ca="1" si="14"/>
        <v>42331</v>
      </c>
      <c r="F288" s="203"/>
      <c r="G288" s="112"/>
      <c r="H288" s="187"/>
      <c r="I288" s="187"/>
      <c r="J288" s="152"/>
      <c r="K288" s="165"/>
      <c r="L288" s="166"/>
      <c r="M288" s="165"/>
      <c r="N288" s="168"/>
      <c r="O288" s="342"/>
      <c r="P288" s="353">
        <f t="shared" si="10"/>
        <v>0</v>
      </c>
      <c r="Q288" s="353"/>
      <c r="R288" s="357"/>
    </row>
    <row r="289" spans="1:18" ht="27.75" customHeight="1">
      <c r="A289" s="310">
        <f t="shared" ca="1" si="15"/>
        <v>42331</v>
      </c>
      <c r="B289" s="318"/>
      <c r="C289" s="348"/>
      <c r="D289" s="337"/>
      <c r="E289" s="187">
        <f t="shared" ca="1" si="14"/>
        <v>42331</v>
      </c>
      <c r="F289" s="203"/>
      <c r="G289" s="112"/>
      <c r="H289" s="187"/>
      <c r="I289" s="187"/>
      <c r="J289" s="152"/>
      <c r="K289" s="165"/>
      <c r="L289" s="166"/>
      <c r="M289" s="165"/>
      <c r="N289" s="168"/>
      <c r="O289" s="342"/>
      <c r="P289" s="353">
        <f t="shared" si="10"/>
        <v>0</v>
      </c>
      <c r="Q289" s="353"/>
      <c r="R289" s="357"/>
    </row>
    <row r="290" spans="1:18" ht="27.75" customHeight="1">
      <c r="A290" s="310">
        <f t="shared" ca="1" si="15"/>
        <v>42331</v>
      </c>
      <c r="B290" s="318"/>
      <c r="C290" s="348"/>
      <c r="D290" s="337"/>
      <c r="E290" s="187">
        <f t="shared" ca="1" si="14"/>
        <v>42331</v>
      </c>
      <c r="F290" s="203"/>
      <c r="G290" s="112"/>
      <c r="H290" s="187"/>
      <c r="I290" s="187"/>
      <c r="J290" s="152"/>
      <c r="K290" s="165"/>
      <c r="L290" s="166"/>
      <c r="M290" s="165"/>
      <c r="N290" s="168"/>
      <c r="O290" s="342"/>
      <c r="P290" s="353">
        <f t="shared" si="10"/>
        <v>0</v>
      </c>
      <c r="Q290" s="353"/>
      <c r="R290" s="357"/>
    </row>
    <row r="291" spans="1:18" ht="27.75" customHeight="1">
      <c r="A291" s="310">
        <f t="shared" ca="1" si="15"/>
        <v>42331</v>
      </c>
      <c r="B291" s="318"/>
      <c r="C291" s="348"/>
      <c r="D291" s="337"/>
      <c r="E291" s="187">
        <f t="shared" ca="1" si="14"/>
        <v>42331</v>
      </c>
      <c r="F291" s="203"/>
      <c r="G291" s="112"/>
      <c r="H291" s="187"/>
      <c r="I291" s="187"/>
      <c r="J291" s="152"/>
      <c r="K291" s="165"/>
      <c r="L291" s="166"/>
      <c r="M291" s="165"/>
      <c r="N291" s="168"/>
      <c r="O291" s="342"/>
      <c r="P291" s="353">
        <f t="shared" si="10"/>
        <v>0</v>
      </c>
      <c r="Q291" s="353"/>
      <c r="R291" s="357"/>
    </row>
    <row r="292" spans="1:18" ht="27.75" customHeight="1">
      <c r="A292" s="310">
        <f t="shared" ca="1" si="15"/>
        <v>42331</v>
      </c>
      <c r="B292" s="318"/>
      <c r="C292" s="348"/>
      <c r="D292" s="337"/>
      <c r="E292" s="187">
        <f t="shared" ca="1" si="14"/>
        <v>42331</v>
      </c>
      <c r="F292" s="203"/>
      <c r="G292" s="112"/>
      <c r="H292" s="187"/>
      <c r="I292" s="187"/>
      <c r="J292" s="152"/>
      <c r="K292" s="165"/>
      <c r="L292" s="166"/>
      <c r="M292" s="165"/>
      <c r="N292" s="168"/>
      <c r="O292" s="342"/>
      <c r="P292" s="353">
        <f t="shared" ref="P292:P355" si="16">O292-D292</f>
        <v>0</v>
      </c>
      <c r="Q292" s="353"/>
      <c r="R292" s="357"/>
    </row>
    <row r="293" spans="1:18" ht="27.75" customHeight="1">
      <c r="A293" s="310">
        <f t="shared" ca="1" si="15"/>
        <v>42331</v>
      </c>
      <c r="B293" s="318"/>
      <c r="C293" s="348"/>
      <c r="D293" s="337"/>
      <c r="E293" s="187">
        <f t="shared" ca="1" si="14"/>
        <v>42331</v>
      </c>
      <c r="F293" s="203"/>
      <c r="G293" s="112"/>
      <c r="H293" s="187"/>
      <c r="I293" s="187"/>
      <c r="J293" s="152"/>
      <c r="K293" s="165"/>
      <c r="L293" s="166"/>
      <c r="M293" s="165"/>
      <c r="N293" s="168"/>
      <c r="O293" s="342"/>
      <c r="P293" s="353">
        <f t="shared" si="16"/>
        <v>0</v>
      </c>
      <c r="Q293" s="353"/>
      <c r="R293" s="357"/>
    </row>
    <row r="294" spans="1:18" ht="27.75" customHeight="1">
      <c r="A294" s="310">
        <f t="shared" ca="1" si="15"/>
        <v>42331</v>
      </c>
      <c r="B294" s="318"/>
      <c r="C294" s="348"/>
      <c r="D294" s="337"/>
      <c r="E294" s="187">
        <f t="shared" ca="1" si="14"/>
        <v>42331</v>
      </c>
      <c r="F294" s="203"/>
      <c r="G294" s="112"/>
      <c r="H294" s="187"/>
      <c r="I294" s="187"/>
      <c r="J294" s="152"/>
      <c r="K294" s="165"/>
      <c r="L294" s="166"/>
      <c r="M294" s="165"/>
      <c r="N294" s="168"/>
      <c r="O294" s="342"/>
      <c r="P294" s="353">
        <f t="shared" si="16"/>
        <v>0</v>
      </c>
      <c r="Q294" s="353"/>
      <c r="R294" s="357"/>
    </row>
    <row r="295" spans="1:18" ht="27.75" customHeight="1">
      <c r="A295" s="310">
        <f t="shared" ca="1" si="15"/>
        <v>42331</v>
      </c>
      <c r="B295" s="318"/>
      <c r="C295" s="348"/>
      <c r="D295" s="337"/>
      <c r="E295" s="187">
        <f t="shared" ca="1" si="14"/>
        <v>42331</v>
      </c>
      <c r="F295" s="203"/>
      <c r="G295" s="112"/>
      <c r="H295" s="187"/>
      <c r="I295" s="187"/>
      <c r="J295" s="152"/>
      <c r="K295" s="165"/>
      <c r="L295" s="166"/>
      <c r="M295" s="165"/>
      <c r="N295" s="168"/>
      <c r="O295" s="342"/>
      <c r="P295" s="353">
        <f t="shared" si="16"/>
        <v>0</v>
      </c>
      <c r="Q295" s="353"/>
      <c r="R295" s="357"/>
    </row>
    <row r="296" spans="1:18" ht="27.75" customHeight="1">
      <c r="A296" s="310">
        <f t="shared" ca="1" si="15"/>
        <v>42331</v>
      </c>
      <c r="B296" s="318"/>
      <c r="C296" s="348"/>
      <c r="D296" s="337"/>
      <c r="E296" s="187">
        <f t="shared" ca="1" si="14"/>
        <v>42331</v>
      </c>
      <c r="F296" s="203"/>
      <c r="G296" s="112"/>
      <c r="H296" s="187"/>
      <c r="I296" s="187"/>
      <c r="J296" s="152"/>
      <c r="K296" s="165"/>
      <c r="L296" s="166"/>
      <c r="M296" s="165"/>
      <c r="N296" s="168"/>
      <c r="O296" s="342"/>
      <c r="P296" s="353">
        <f t="shared" si="16"/>
        <v>0</v>
      </c>
      <c r="Q296" s="353"/>
      <c r="R296" s="357"/>
    </row>
    <row r="297" spans="1:18" ht="27.75" customHeight="1">
      <c r="A297" s="310">
        <f t="shared" ca="1" si="15"/>
        <v>42331</v>
      </c>
      <c r="B297" s="318"/>
      <c r="C297" s="348"/>
      <c r="D297" s="337"/>
      <c r="E297" s="187">
        <f t="shared" ca="1" si="14"/>
        <v>42331</v>
      </c>
      <c r="F297" s="203"/>
      <c r="G297" s="112"/>
      <c r="H297" s="187"/>
      <c r="I297" s="187"/>
      <c r="J297" s="152"/>
      <c r="K297" s="165"/>
      <c r="L297" s="166"/>
      <c r="M297" s="165"/>
      <c r="N297" s="168"/>
      <c r="O297" s="342"/>
      <c r="P297" s="353">
        <f t="shared" si="16"/>
        <v>0</v>
      </c>
      <c r="Q297" s="353"/>
      <c r="R297" s="357"/>
    </row>
    <row r="298" spans="1:18" ht="27.75" customHeight="1">
      <c r="A298" s="310">
        <f t="shared" ca="1" si="15"/>
        <v>42331</v>
      </c>
      <c r="B298" s="318"/>
      <c r="C298" s="348"/>
      <c r="D298" s="337"/>
      <c r="E298" s="187">
        <f t="shared" ca="1" si="14"/>
        <v>42331</v>
      </c>
      <c r="F298" s="203"/>
      <c r="G298" s="112"/>
      <c r="H298" s="187"/>
      <c r="I298" s="187"/>
      <c r="J298" s="152"/>
      <c r="K298" s="165"/>
      <c r="L298" s="166"/>
      <c r="M298" s="165"/>
      <c r="N298" s="168"/>
      <c r="O298" s="342"/>
      <c r="P298" s="353">
        <f t="shared" si="16"/>
        <v>0</v>
      </c>
      <c r="Q298" s="353"/>
      <c r="R298" s="357"/>
    </row>
    <row r="299" spans="1:18" ht="27.75" customHeight="1">
      <c r="A299" s="310">
        <f t="shared" ca="1" si="15"/>
        <v>42331</v>
      </c>
      <c r="B299" s="318"/>
      <c r="C299" s="348"/>
      <c r="D299" s="337"/>
      <c r="E299" s="187">
        <f t="shared" ca="1" si="14"/>
        <v>42331</v>
      </c>
      <c r="F299" s="203"/>
      <c r="G299" s="112"/>
      <c r="H299" s="187"/>
      <c r="I299" s="187"/>
      <c r="J299" s="152"/>
      <c r="K299" s="165"/>
      <c r="L299" s="166"/>
      <c r="M299" s="165"/>
      <c r="N299" s="168"/>
      <c r="O299" s="342"/>
      <c r="P299" s="353">
        <f t="shared" si="16"/>
        <v>0</v>
      </c>
      <c r="Q299" s="353"/>
      <c r="R299" s="357"/>
    </row>
    <row r="300" spans="1:18" ht="27.75" customHeight="1">
      <c r="A300" s="310">
        <f t="shared" ca="1" si="15"/>
        <v>42331</v>
      </c>
      <c r="B300" s="318"/>
      <c r="C300" s="348"/>
      <c r="D300" s="337"/>
      <c r="E300" s="187">
        <f t="shared" ref="E300:E306" ca="1" si="17">IF(ISBLANK(D300),+A300+C300/24,+A300+D300/24)</f>
        <v>42331</v>
      </c>
      <c r="F300" s="203"/>
      <c r="G300" s="112"/>
      <c r="H300" s="187"/>
      <c r="I300" s="187"/>
      <c r="J300" s="152"/>
      <c r="K300" s="165"/>
      <c r="L300" s="166"/>
      <c r="M300" s="165"/>
      <c r="N300" s="168"/>
      <c r="O300" s="342"/>
      <c r="P300" s="353">
        <f t="shared" si="16"/>
        <v>0</v>
      </c>
      <c r="Q300" s="353"/>
      <c r="R300" s="357"/>
    </row>
    <row r="301" spans="1:18" ht="27.75" customHeight="1">
      <c r="A301" s="310">
        <f t="shared" ca="1" si="15"/>
        <v>42331</v>
      </c>
      <c r="B301" s="318"/>
      <c r="C301" s="348"/>
      <c r="D301" s="337"/>
      <c r="E301" s="187">
        <f t="shared" ca="1" si="17"/>
        <v>42331</v>
      </c>
      <c r="F301" s="203"/>
      <c r="G301" s="112"/>
      <c r="H301" s="187"/>
      <c r="I301" s="187"/>
      <c r="J301" s="152"/>
      <c r="K301" s="165"/>
      <c r="L301" s="166"/>
      <c r="M301" s="165"/>
      <c r="N301" s="168"/>
      <c r="O301" s="342"/>
      <c r="P301" s="353">
        <f t="shared" si="16"/>
        <v>0</v>
      </c>
      <c r="Q301" s="353"/>
      <c r="R301" s="357"/>
    </row>
    <row r="302" spans="1:18" ht="27.75" customHeight="1">
      <c r="A302" s="310">
        <f t="shared" ca="1" si="15"/>
        <v>42331</v>
      </c>
      <c r="B302" s="318"/>
      <c r="C302" s="348"/>
      <c r="D302" s="337"/>
      <c r="E302" s="187">
        <f t="shared" ca="1" si="17"/>
        <v>42331</v>
      </c>
      <c r="F302" s="203"/>
      <c r="G302" s="112"/>
      <c r="H302" s="187"/>
      <c r="I302" s="187"/>
      <c r="J302" s="152"/>
      <c r="K302" s="165"/>
      <c r="L302" s="166"/>
      <c r="M302" s="165"/>
      <c r="N302" s="168"/>
      <c r="O302" s="342"/>
      <c r="P302" s="353">
        <f t="shared" si="16"/>
        <v>0</v>
      </c>
      <c r="Q302" s="353"/>
      <c r="R302" s="357"/>
    </row>
    <row r="303" spans="1:18" ht="27.75" customHeight="1">
      <c r="A303" s="310">
        <f t="shared" ca="1" si="15"/>
        <v>42331</v>
      </c>
      <c r="B303" s="318"/>
      <c r="C303" s="348"/>
      <c r="D303" s="337"/>
      <c r="E303" s="187">
        <f t="shared" ca="1" si="17"/>
        <v>42331</v>
      </c>
      <c r="F303" s="203"/>
      <c r="G303" s="112"/>
      <c r="H303" s="187"/>
      <c r="I303" s="187"/>
      <c r="J303" s="152"/>
      <c r="K303" s="165"/>
      <c r="L303" s="166"/>
      <c r="M303" s="165"/>
      <c r="N303" s="168"/>
      <c r="O303" s="342"/>
      <c r="P303" s="353">
        <f t="shared" si="16"/>
        <v>0</v>
      </c>
      <c r="Q303" s="353"/>
      <c r="R303" s="357"/>
    </row>
    <row r="304" spans="1:18" ht="27.75" customHeight="1">
      <c r="A304" s="310">
        <f t="shared" ca="1" si="15"/>
        <v>42331</v>
      </c>
      <c r="B304" s="318"/>
      <c r="C304" s="348"/>
      <c r="D304" s="337"/>
      <c r="E304" s="187">
        <f t="shared" ca="1" si="17"/>
        <v>42331</v>
      </c>
      <c r="F304" s="203"/>
      <c r="G304" s="112"/>
      <c r="H304" s="187"/>
      <c r="I304" s="187"/>
      <c r="J304" s="152"/>
      <c r="K304" s="165"/>
      <c r="L304" s="166"/>
      <c r="M304" s="165"/>
      <c r="N304" s="168"/>
      <c r="O304" s="342"/>
      <c r="P304" s="353">
        <f t="shared" si="16"/>
        <v>0</v>
      </c>
      <c r="Q304" s="353"/>
      <c r="R304" s="357"/>
    </row>
    <row r="305" spans="1:18" ht="27.75" customHeight="1">
      <c r="A305" s="310">
        <f t="shared" ca="1" si="15"/>
        <v>42331</v>
      </c>
      <c r="B305" s="318"/>
      <c r="C305" s="348"/>
      <c r="D305" s="337"/>
      <c r="E305" s="187">
        <f t="shared" ca="1" si="17"/>
        <v>42331</v>
      </c>
      <c r="F305" s="203"/>
      <c r="G305" s="112"/>
      <c r="H305" s="187"/>
      <c r="I305" s="187"/>
      <c r="J305" s="152"/>
      <c r="K305" s="165"/>
      <c r="L305" s="166"/>
      <c r="M305" s="165"/>
      <c r="N305" s="168"/>
      <c r="O305" s="342"/>
      <c r="P305" s="353">
        <f t="shared" si="16"/>
        <v>0</v>
      </c>
      <c r="Q305" s="353"/>
      <c r="R305" s="357"/>
    </row>
    <row r="306" spans="1:18" ht="27.75" customHeight="1">
      <c r="A306" s="310">
        <f t="shared" ca="1" si="15"/>
        <v>42331</v>
      </c>
      <c r="B306" s="318"/>
      <c r="C306" s="348"/>
      <c r="D306" s="337"/>
      <c r="E306" s="187">
        <f t="shared" ca="1" si="17"/>
        <v>42331</v>
      </c>
      <c r="F306" s="203"/>
      <c r="G306" s="112"/>
      <c r="H306" s="187"/>
      <c r="I306" s="187"/>
      <c r="J306" s="152"/>
      <c r="K306" s="165"/>
      <c r="L306" s="166"/>
      <c r="M306" s="165"/>
      <c r="N306" s="168"/>
      <c r="O306" s="342"/>
      <c r="P306" s="353">
        <f t="shared" si="16"/>
        <v>0</v>
      </c>
      <c r="Q306" s="353"/>
      <c r="R306" s="357"/>
    </row>
    <row r="307" spans="1:18" ht="27.75" customHeight="1">
      <c r="A307" s="310">
        <f t="shared" ca="1" si="15"/>
        <v>42331</v>
      </c>
      <c r="B307" s="318"/>
      <c r="C307" s="348"/>
      <c r="D307" s="337"/>
      <c r="E307" s="187">
        <f t="shared" ref="E307:E317" ca="1" si="18">IF(ISBLANK(D307),+A307+C307/24,+A307+D307/24)</f>
        <v>42331</v>
      </c>
      <c r="F307" s="203"/>
      <c r="G307" s="112"/>
      <c r="H307" s="187"/>
      <c r="I307" s="187"/>
      <c r="J307" s="152"/>
      <c r="K307" s="165"/>
      <c r="L307" s="166"/>
      <c r="M307" s="165"/>
      <c r="N307" s="168"/>
      <c r="O307" s="342"/>
      <c r="P307" s="353">
        <f t="shared" si="16"/>
        <v>0</v>
      </c>
      <c r="Q307" s="353"/>
      <c r="R307" s="357"/>
    </row>
    <row r="308" spans="1:18" ht="27.75" customHeight="1">
      <c r="A308" s="310">
        <f t="shared" ca="1" si="15"/>
        <v>42331</v>
      </c>
      <c r="B308" s="318"/>
      <c r="C308" s="348"/>
      <c r="D308" s="337"/>
      <c r="E308" s="187">
        <f t="shared" ca="1" si="18"/>
        <v>42331</v>
      </c>
      <c r="F308" s="203"/>
      <c r="G308" s="112"/>
      <c r="H308" s="187"/>
      <c r="I308" s="187"/>
      <c r="J308" s="152"/>
      <c r="K308" s="165"/>
      <c r="L308" s="166"/>
      <c r="M308" s="165"/>
      <c r="N308" s="168"/>
      <c r="O308" s="342"/>
      <c r="P308" s="353">
        <f t="shared" si="16"/>
        <v>0</v>
      </c>
      <c r="Q308" s="353"/>
      <c r="R308" s="357"/>
    </row>
    <row r="309" spans="1:18" ht="27.75" customHeight="1">
      <c r="A309" s="310">
        <f t="shared" ca="1" si="15"/>
        <v>42331</v>
      </c>
      <c r="B309" s="318"/>
      <c r="C309" s="348"/>
      <c r="D309" s="337"/>
      <c r="E309" s="187">
        <f t="shared" ca="1" si="18"/>
        <v>42331</v>
      </c>
      <c r="F309" s="203"/>
      <c r="G309" s="112"/>
      <c r="H309" s="187"/>
      <c r="I309" s="187"/>
      <c r="J309" s="152"/>
      <c r="K309" s="165"/>
      <c r="L309" s="166"/>
      <c r="M309" s="165"/>
      <c r="N309" s="168"/>
      <c r="O309" s="342"/>
      <c r="P309" s="353">
        <f t="shared" si="16"/>
        <v>0</v>
      </c>
      <c r="Q309" s="353"/>
      <c r="R309" s="357"/>
    </row>
    <row r="310" spans="1:18" ht="27.75" customHeight="1">
      <c r="A310" s="310">
        <f t="shared" ca="1" si="15"/>
        <v>42331</v>
      </c>
      <c r="B310" s="318"/>
      <c r="C310" s="348"/>
      <c r="D310" s="337"/>
      <c r="E310" s="187">
        <f t="shared" ca="1" si="18"/>
        <v>42331</v>
      </c>
      <c r="F310" s="203"/>
      <c r="G310" s="112"/>
      <c r="H310" s="187"/>
      <c r="I310" s="187"/>
      <c r="J310" s="152"/>
      <c r="K310" s="165"/>
      <c r="L310" s="166"/>
      <c r="M310" s="165"/>
      <c r="N310" s="168"/>
      <c r="O310" s="342"/>
      <c r="P310" s="353">
        <f t="shared" si="16"/>
        <v>0</v>
      </c>
      <c r="Q310" s="353"/>
      <c r="R310" s="357"/>
    </row>
    <row r="311" spans="1:18" ht="27.75" customHeight="1">
      <c r="A311" s="310">
        <f t="shared" ca="1" si="15"/>
        <v>42331</v>
      </c>
      <c r="B311" s="318"/>
      <c r="C311" s="348"/>
      <c r="D311" s="337"/>
      <c r="E311" s="187">
        <f t="shared" ca="1" si="18"/>
        <v>42331</v>
      </c>
      <c r="F311" s="203"/>
      <c r="G311" s="112"/>
      <c r="H311" s="187"/>
      <c r="I311" s="187"/>
      <c r="J311" s="152"/>
      <c r="K311" s="165"/>
      <c r="L311" s="166"/>
      <c r="M311" s="165"/>
      <c r="N311" s="168"/>
      <c r="O311" s="342"/>
      <c r="P311" s="353">
        <f t="shared" si="16"/>
        <v>0</v>
      </c>
      <c r="Q311" s="353"/>
      <c r="R311" s="357"/>
    </row>
    <row r="312" spans="1:18" ht="27.75" customHeight="1">
      <c r="A312" s="310">
        <f t="shared" ca="1" si="15"/>
        <v>42331</v>
      </c>
      <c r="B312" s="318"/>
      <c r="C312" s="348"/>
      <c r="D312" s="337"/>
      <c r="E312" s="187">
        <f t="shared" ca="1" si="18"/>
        <v>42331</v>
      </c>
      <c r="F312" s="203"/>
      <c r="G312" s="112"/>
      <c r="H312" s="187"/>
      <c r="I312" s="187"/>
      <c r="J312" s="152"/>
      <c r="K312" s="165"/>
      <c r="L312" s="166"/>
      <c r="M312" s="165"/>
      <c r="N312" s="168"/>
      <c r="O312" s="342"/>
      <c r="P312" s="353">
        <f t="shared" si="16"/>
        <v>0</v>
      </c>
      <c r="Q312" s="353"/>
      <c r="R312" s="357"/>
    </row>
    <row r="313" spans="1:18" ht="27.75" customHeight="1">
      <c r="A313" s="310">
        <f t="shared" ca="1" si="15"/>
        <v>42331</v>
      </c>
      <c r="B313" s="318"/>
      <c r="C313" s="348"/>
      <c r="D313" s="337"/>
      <c r="E313" s="187">
        <f t="shared" ca="1" si="18"/>
        <v>42331</v>
      </c>
      <c r="F313" s="203"/>
      <c r="G313" s="112"/>
      <c r="H313" s="187"/>
      <c r="I313" s="187"/>
      <c r="J313" s="152"/>
      <c r="K313" s="165"/>
      <c r="L313" s="166"/>
      <c r="M313" s="165"/>
      <c r="N313" s="168"/>
      <c r="O313" s="342"/>
      <c r="P313" s="353">
        <f t="shared" si="16"/>
        <v>0</v>
      </c>
      <c r="Q313" s="353"/>
      <c r="R313" s="357"/>
    </row>
    <row r="314" spans="1:18" ht="27.75" customHeight="1">
      <c r="A314" s="310"/>
      <c r="B314" s="318"/>
      <c r="C314" s="348"/>
      <c r="D314" s="337"/>
      <c r="E314" s="187">
        <f t="shared" si="18"/>
        <v>0</v>
      </c>
      <c r="F314" s="203"/>
      <c r="G314" s="112"/>
      <c r="H314" s="187"/>
      <c r="I314" s="187"/>
      <c r="J314" s="152"/>
      <c r="K314" s="165"/>
      <c r="L314" s="166"/>
      <c r="M314" s="165"/>
      <c r="N314" s="168"/>
      <c r="O314" s="342"/>
      <c r="P314" s="353">
        <f t="shared" si="16"/>
        <v>0</v>
      </c>
      <c r="Q314" s="353"/>
      <c r="R314" s="357"/>
    </row>
    <row r="315" spans="1:18" ht="27.75" customHeight="1">
      <c r="A315" s="310">
        <f ca="1">+E313</f>
        <v>42331</v>
      </c>
      <c r="B315" s="318"/>
      <c r="C315" s="348"/>
      <c r="D315" s="337"/>
      <c r="E315" s="187">
        <f t="shared" ca="1" si="18"/>
        <v>42331</v>
      </c>
      <c r="F315" s="203"/>
      <c r="G315" s="112"/>
      <c r="H315" s="187"/>
      <c r="I315" s="187"/>
      <c r="J315" s="152"/>
      <c r="K315" s="165"/>
      <c r="L315" s="166"/>
      <c r="M315" s="165"/>
      <c r="N315" s="168"/>
      <c r="O315" s="342"/>
      <c r="P315" s="353">
        <f t="shared" si="16"/>
        <v>0</v>
      </c>
      <c r="Q315" s="353"/>
      <c r="R315" s="357"/>
    </row>
    <row r="316" spans="1:18" ht="27.75" customHeight="1">
      <c r="A316" s="310">
        <f t="shared" ref="A316:A348" ca="1" si="19">+E315</f>
        <v>42331</v>
      </c>
      <c r="B316" s="318"/>
      <c r="C316" s="348"/>
      <c r="D316" s="337"/>
      <c r="E316" s="187">
        <f t="shared" ca="1" si="18"/>
        <v>42331</v>
      </c>
      <c r="F316" s="203"/>
      <c r="G316" s="112"/>
      <c r="H316" s="187"/>
      <c r="I316" s="187"/>
      <c r="J316" s="152"/>
      <c r="K316" s="165"/>
      <c r="L316" s="166"/>
      <c r="M316" s="165"/>
      <c r="N316" s="168"/>
      <c r="O316" s="342"/>
      <c r="P316" s="353">
        <f t="shared" si="16"/>
        <v>0</v>
      </c>
      <c r="Q316" s="353"/>
      <c r="R316" s="357"/>
    </row>
    <row r="317" spans="1:18" ht="27.75" customHeight="1">
      <c r="A317" s="310">
        <f t="shared" ca="1" si="19"/>
        <v>42331</v>
      </c>
      <c r="B317" s="318"/>
      <c r="C317" s="348"/>
      <c r="D317" s="337"/>
      <c r="E317" s="187">
        <f t="shared" ca="1" si="18"/>
        <v>42331</v>
      </c>
      <c r="F317" s="203"/>
      <c r="G317" s="112"/>
      <c r="H317" s="187"/>
      <c r="I317" s="187"/>
      <c r="J317" s="152"/>
      <c r="K317" s="165"/>
      <c r="L317" s="166"/>
      <c r="M317" s="165"/>
      <c r="N317" s="168"/>
      <c r="O317" s="342"/>
      <c r="P317" s="353">
        <f t="shared" si="16"/>
        <v>0</v>
      </c>
      <c r="Q317" s="353"/>
      <c r="R317" s="357"/>
    </row>
    <row r="318" spans="1:18" ht="27.75" customHeight="1">
      <c r="A318" s="310">
        <f t="shared" ca="1" si="19"/>
        <v>42331</v>
      </c>
      <c r="B318" s="318"/>
      <c r="C318" s="348"/>
      <c r="D318" s="337"/>
      <c r="E318" s="187">
        <f t="shared" ref="E318:E346" ca="1" si="20">IF(ISBLANK(D318),+A318+C318/24,+A318+D318/24)</f>
        <v>42331</v>
      </c>
      <c r="F318" s="203"/>
      <c r="G318" s="112"/>
      <c r="H318" s="187"/>
      <c r="I318" s="187"/>
      <c r="J318" s="152"/>
      <c r="K318" s="165"/>
      <c r="L318" s="166"/>
      <c r="M318" s="165"/>
      <c r="N318" s="168"/>
      <c r="O318" s="342"/>
      <c r="P318" s="353">
        <f t="shared" si="16"/>
        <v>0</v>
      </c>
      <c r="Q318" s="353"/>
      <c r="R318" s="357"/>
    </row>
    <row r="319" spans="1:18" ht="27.75" customHeight="1">
      <c r="A319" s="310">
        <f t="shared" ca="1" si="19"/>
        <v>42331</v>
      </c>
      <c r="B319" s="318"/>
      <c r="C319" s="348"/>
      <c r="D319" s="337"/>
      <c r="E319" s="187">
        <f t="shared" ca="1" si="20"/>
        <v>42331</v>
      </c>
      <c r="F319" s="203"/>
      <c r="G319" s="112"/>
      <c r="H319" s="187"/>
      <c r="I319" s="187"/>
      <c r="J319" s="152"/>
      <c r="K319" s="165"/>
      <c r="L319" s="166"/>
      <c r="M319" s="165"/>
      <c r="N319" s="168"/>
      <c r="O319" s="342"/>
      <c r="P319" s="353">
        <f t="shared" si="16"/>
        <v>0</v>
      </c>
      <c r="Q319" s="353"/>
      <c r="R319" s="357"/>
    </row>
    <row r="320" spans="1:18" ht="27.75" customHeight="1">
      <c r="A320" s="310">
        <f t="shared" ca="1" si="19"/>
        <v>42331</v>
      </c>
      <c r="B320" s="318"/>
      <c r="C320" s="348"/>
      <c r="D320" s="337"/>
      <c r="E320" s="187">
        <f t="shared" ca="1" si="20"/>
        <v>42331</v>
      </c>
      <c r="F320" s="203"/>
      <c r="G320" s="112"/>
      <c r="H320" s="187"/>
      <c r="I320" s="187"/>
      <c r="J320" s="152"/>
      <c r="K320" s="165"/>
      <c r="L320" s="166"/>
      <c r="M320" s="165"/>
      <c r="N320" s="168"/>
      <c r="O320" s="342"/>
      <c r="P320" s="353">
        <f t="shared" si="16"/>
        <v>0</v>
      </c>
      <c r="Q320" s="353"/>
      <c r="R320" s="357"/>
    </row>
    <row r="321" spans="1:18" ht="27.75" customHeight="1">
      <c r="A321" s="310">
        <f t="shared" ca="1" si="19"/>
        <v>42331</v>
      </c>
      <c r="B321" s="318"/>
      <c r="C321" s="348"/>
      <c r="D321" s="337"/>
      <c r="E321" s="187">
        <f t="shared" ca="1" si="20"/>
        <v>42331</v>
      </c>
      <c r="F321" s="203"/>
      <c r="G321" s="112"/>
      <c r="H321" s="187"/>
      <c r="I321" s="187"/>
      <c r="J321" s="152"/>
      <c r="K321" s="165"/>
      <c r="L321" s="166"/>
      <c r="M321" s="165"/>
      <c r="N321" s="168"/>
      <c r="O321" s="342"/>
      <c r="P321" s="353">
        <f t="shared" si="16"/>
        <v>0</v>
      </c>
      <c r="Q321" s="353"/>
      <c r="R321" s="357"/>
    </row>
    <row r="322" spans="1:18" ht="27.75" customHeight="1">
      <c r="A322" s="310">
        <f t="shared" ca="1" si="19"/>
        <v>42331</v>
      </c>
      <c r="B322" s="318"/>
      <c r="C322" s="348"/>
      <c r="D322" s="337"/>
      <c r="E322" s="187">
        <f t="shared" ca="1" si="20"/>
        <v>42331</v>
      </c>
      <c r="F322" s="203"/>
      <c r="G322" s="112"/>
      <c r="H322" s="187"/>
      <c r="I322" s="187"/>
      <c r="J322" s="152"/>
      <c r="K322" s="165"/>
      <c r="L322" s="166"/>
      <c r="M322" s="165"/>
      <c r="N322" s="168"/>
      <c r="O322" s="342"/>
      <c r="P322" s="353">
        <f t="shared" si="16"/>
        <v>0</v>
      </c>
      <c r="Q322" s="353"/>
      <c r="R322" s="357"/>
    </row>
    <row r="323" spans="1:18" ht="27.75" customHeight="1">
      <c r="A323" s="310">
        <f t="shared" ca="1" si="19"/>
        <v>42331</v>
      </c>
      <c r="B323" s="318"/>
      <c r="C323" s="348"/>
      <c r="D323" s="337"/>
      <c r="E323" s="187">
        <f t="shared" ca="1" si="20"/>
        <v>42331</v>
      </c>
      <c r="F323" s="203"/>
      <c r="G323" s="112"/>
      <c r="H323" s="187"/>
      <c r="I323" s="187"/>
      <c r="J323" s="152"/>
      <c r="K323" s="165"/>
      <c r="L323" s="166"/>
      <c r="M323" s="165"/>
      <c r="N323" s="168"/>
      <c r="O323" s="342"/>
      <c r="P323" s="353">
        <f t="shared" si="16"/>
        <v>0</v>
      </c>
      <c r="Q323" s="353"/>
      <c r="R323" s="357"/>
    </row>
    <row r="324" spans="1:18" ht="27.75" customHeight="1">
      <c r="A324" s="310">
        <f t="shared" ca="1" si="19"/>
        <v>42331</v>
      </c>
      <c r="B324" s="318"/>
      <c r="C324" s="348"/>
      <c r="D324" s="337"/>
      <c r="E324" s="187">
        <f t="shared" ca="1" si="20"/>
        <v>42331</v>
      </c>
      <c r="F324" s="203"/>
      <c r="G324" s="112"/>
      <c r="H324" s="187"/>
      <c r="I324" s="187"/>
      <c r="J324" s="152"/>
      <c r="K324" s="165"/>
      <c r="L324" s="166"/>
      <c r="M324" s="165"/>
      <c r="N324" s="168"/>
      <c r="O324" s="342"/>
      <c r="P324" s="353">
        <f t="shared" si="16"/>
        <v>0</v>
      </c>
      <c r="Q324" s="353"/>
      <c r="R324" s="357"/>
    </row>
    <row r="325" spans="1:18" ht="27.75" customHeight="1">
      <c r="A325" s="310">
        <f t="shared" ca="1" si="19"/>
        <v>42331</v>
      </c>
      <c r="B325" s="318"/>
      <c r="C325" s="348"/>
      <c r="D325" s="337"/>
      <c r="E325" s="187">
        <f t="shared" ca="1" si="20"/>
        <v>42331</v>
      </c>
      <c r="F325" s="203"/>
      <c r="G325" s="112"/>
      <c r="H325" s="187"/>
      <c r="I325" s="187"/>
      <c r="J325" s="152"/>
      <c r="K325" s="165"/>
      <c r="L325" s="166"/>
      <c r="M325" s="165"/>
      <c r="N325" s="168"/>
      <c r="O325" s="342"/>
      <c r="P325" s="353">
        <f t="shared" si="16"/>
        <v>0</v>
      </c>
      <c r="Q325" s="353"/>
      <c r="R325" s="357"/>
    </row>
    <row r="326" spans="1:18" ht="27.75" customHeight="1">
      <c r="A326" s="310">
        <f t="shared" ca="1" si="19"/>
        <v>42331</v>
      </c>
      <c r="B326" s="318"/>
      <c r="C326" s="348"/>
      <c r="D326" s="337"/>
      <c r="E326" s="187">
        <f t="shared" ca="1" si="20"/>
        <v>42331</v>
      </c>
      <c r="F326" s="203"/>
      <c r="G326" s="112"/>
      <c r="H326" s="187"/>
      <c r="I326" s="187"/>
      <c r="J326" s="152"/>
      <c r="K326" s="165"/>
      <c r="L326" s="166"/>
      <c r="M326" s="165"/>
      <c r="N326" s="168"/>
      <c r="O326" s="342"/>
      <c r="P326" s="353">
        <f t="shared" si="16"/>
        <v>0</v>
      </c>
      <c r="Q326" s="353"/>
      <c r="R326" s="357"/>
    </row>
    <row r="327" spans="1:18" ht="27.75" customHeight="1">
      <c r="A327" s="310">
        <f t="shared" ca="1" si="19"/>
        <v>42331</v>
      </c>
      <c r="B327" s="318"/>
      <c r="C327" s="348"/>
      <c r="D327" s="337"/>
      <c r="E327" s="187">
        <f t="shared" ca="1" si="20"/>
        <v>42331</v>
      </c>
      <c r="F327" s="203"/>
      <c r="G327" s="112"/>
      <c r="H327" s="187"/>
      <c r="I327" s="187"/>
      <c r="J327" s="152"/>
      <c r="K327" s="165"/>
      <c r="L327" s="166"/>
      <c r="M327" s="165"/>
      <c r="N327" s="168"/>
      <c r="O327" s="342"/>
      <c r="P327" s="353">
        <f t="shared" si="16"/>
        <v>0</v>
      </c>
      <c r="Q327" s="353"/>
      <c r="R327" s="357"/>
    </row>
    <row r="328" spans="1:18" ht="27.75" customHeight="1">
      <c r="A328" s="310">
        <f t="shared" ca="1" si="19"/>
        <v>42331</v>
      </c>
      <c r="B328" s="318"/>
      <c r="C328" s="348"/>
      <c r="D328" s="337"/>
      <c r="E328" s="187">
        <f t="shared" ca="1" si="20"/>
        <v>42331</v>
      </c>
      <c r="F328" s="203"/>
      <c r="G328" s="112"/>
      <c r="H328" s="187"/>
      <c r="I328" s="187"/>
      <c r="J328" s="152"/>
      <c r="K328" s="165"/>
      <c r="L328" s="166"/>
      <c r="M328" s="165"/>
      <c r="N328" s="168"/>
      <c r="O328" s="342"/>
      <c r="P328" s="353">
        <f t="shared" si="16"/>
        <v>0</v>
      </c>
      <c r="Q328" s="353"/>
      <c r="R328" s="357"/>
    </row>
    <row r="329" spans="1:18" ht="27.75" customHeight="1">
      <c r="A329" s="310">
        <f t="shared" ca="1" si="19"/>
        <v>42331</v>
      </c>
      <c r="B329" s="318"/>
      <c r="C329" s="348"/>
      <c r="D329" s="337"/>
      <c r="E329" s="187">
        <f t="shared" ca="1" si="20"/>
        <v>42331</v>
      </c>
      <c r="F329" s="203"/>
      <c r="G329" s="112"/>
      <c r="H329" s="187"/>
      <c r="I329" s="187"/>
      <c r="J329" s="152"/>
      <c r="K329" s="165"/>
      <c r="L329" s="166"/>
      <c r="M329" s="165"/>
      <c r="N329" s="168"/>
      <c r="O329" s="342"/>
      <c r="P329" s="353">
        <f t="shared" si="16"/>
        <v>0</v>
      </c>
      <c r="Q329" s="353"/>
      <c r="R329" s="357"/>
    </row>
    <row r="330" spans="1:18" ht="27.75" customHeight="1">
      <c r="A330" s="310">
        <f t="shared" ca="1" si="19"/>
        <v>42331</v>
      </c>
      <c r="B330" s="318"/>
      <c r="C330" s="348"/>
      <c r="D330" s="337"/>
      <c r="E330" s="187">
        <f t="shared" ca="1" si="20"/>
        <v>42331</v>
      </c>
      <c r="F330" s="203"/>
      <c r="G330" s="112"/>
      <c r="H330" s="187"/>
      <c r="I330" s="187"/>
      <c r="J330" s="152"/>
      <c r="K330" s="165"/>
      <c r="L330" s="166"/>
      <c r="M330" s="165"/>
      <c r="N330" s="168"/>
      <c r="O330" s="342"/>
      <c r="P330" s="353">
        <f t="shared" si="16"/>
        <v>0</v>
      </c>
      <c r="Q330" s="353"/>
      <c r="R330" s="357"/>
    </row>
    <row r="331" spans="1:18" ht="27.75" customHeight="1">
      <c r="A331" s="310">
        <f t="shared" ca="1" si="19"/>
        <v>42331</v>
      </c>
      <c r="B331" s="318"/>
      <c r="C331" s="348"/>
      <c r="D331" s="337"/>
      <c r="E331" s="187">
        <f t="shared" ca="1" si="20"/>
        <v>42331</v>
      </c>
      <c r="F331" s="203"/>
      <c r="G331" s="112"/>
      <c r="H331" s="187"/>
      <c r="I331" s="187"/>
      <c r="J331" s="152"/>
      <c r="K331" s="165"/>
      <c r="L331" s="166"/>
      <c r="M331" s="165"/>
      <c r="N331" s="168"/>
      <c r="O331" s="342"/>
      <c r="P331" s="353">
        <f t="shared" si="16"/>
        <v>0</v>
      </c>
      <c r="Q331" s="353"/>
      <c r="R331" s="357"/>
    </row>
    <row r="332" spans="1:18" ht="27.75" customHeight="1">
      <c r="A332" s="310">
        <f t="shared" ca="1" si="19"/>
        <v>42331</v>
      </c>
      <c r="B332" s="318"/>
      <c r="C332" s="348"/>
      <c r="D332" s="337"/>
      <c r="E332" s="187">
        <f t="shared" ca="1" si="20"/>
        <v>42331</v>
      </c>
      <c r="F332" s="203"/>
      <c r="G332" s="112"/>
      <c r="H332" s="187"/>
      <c r="I332" s="187"/>
      <c r="J332" s="152"/>
      <c r="K332" s="165"/>
      <c r="L332" s="166"/>
      <c r="M332" s="165"/>
      <c r="N332" s="168"/>
      <c r="O332" s="342"/>
      <c r="P332" s="353">
        <f t="shared" si="16"/>
        <v>0</v>
      </c>
      <c r="Q332" s="353"/>
      <c r="R332" s="357"/>
    </row>
    <row r="333" spans="1:18" ht="27.75" customHeight="1">
      <c r="A333" s="310">
        <f t="shared" ca="1" si="19"/>
        <v>42331</v>
      </c>
      <c r="B333" s="318"/>
      <c r="C333" s="348"/>
      <c r="D333" s="337"/>
      <c r="E333" s="187">
        <f t="shared" ca="1" si="20"/>
        <v>42331</v>
      </c>
      <c r="F333" s="203"/>
      <c r="G333" s="112"/>
      <c r="H333" s="187"/>
      <c r="I333" s="187"/>
      <c r="J333" s="152"/>
      <c r="K333" s="165"/>
      <c r="L333" s="166"/>
      <c r="M333" s="165"/>
      <c r="N333" s="168"/>
      <c r="O333" s="342"/>
      <c r="P333" s="353">
        <f t="shared" si="16"/>
        <v>0</v>
      </c>
      <c r="Q333" s="353"/>
      <c r="R333" s="357"/>
    </row>
    <row r="334" spans="1:18" ht="27.75" customHeight="1">
      <c r="A334" s="310">
        <f t="shared" ca="1" si="19"/>
        <v>42331</v>
      </c>
      <c r="B334" s="318"/>
      <c r="C334" s="348"/>
      <c r="D334" s="337"/>
      <c r="E334" s="187">
        <f t="shared" ca="1" si="20"/>
        <v>42331</v>
      </c>
      <c r="F334" s="203"/>
      <c r="G334" s="112"/>
      <c r="H334" s="187"/>
      <c r="I334" s="187"/>
      <c r="J334" s="152"/>
      <c r="K334" s="165"/>
      <c r="L334" s="166"/>
      <c r="M334" s="165"/>
      <c r="N334" s="168"/>
      <c r="O334" s="342"/>
      <c r="P334" s="353">
        <f t="shared" si="16"/>
        <v>0</v>
      </c>
      <c r="Q334" s="353"/>
      <c r="R334" s="357"/>
    </row>
    <row r="335" spans="1:18" ht="27.75" customHeight="1">
      <c r="A335" s="310">
        <f t="shared" ca="1" si="19"/>
        <v>42331</v>
      </c>
      <c r="B335" s="318"/>
      <c r="C335" s="348"/>
      <c r="D335" s="337"/>
      <c r="E335" s="187">
        <f t="shared" ca="1" si="20"/>
        <v>42331</v>
      </c>
      <c r="F335" s="203"/>
      <c r="G335" s="112"/>
      <c r="H335" s="187"/>
      <c r="I335" s="187"/>
      <c r="J335" s="152"/>
      <c r="K335" s="165"/>
      <c r="L335" s="166"/>
      <c r="M335" s="165"/>
      <c r="N335" s="168"/>
      <c r="O335" s="342"/>
      <c r="P335" s="353">
        <f t="shared" si="16"/>
        <v>0</v>
      </c>
      <c r="Q335" s="353"/>
      <c r="R335" s="357"/>
    </row>
    <row r="336" spans="1:18" ht="27.75" customHeight="1">
      <c r="A336" s="310">
        <f t="shared" ca="1" si="19"/>
        <v>42331</v>
      </c>
      <c r="B336" s="318"/>
      <c r="C336" s="348"/>
      <c r="D336" s="337"/>
      <c r="E336" s="187">
        <f t="shared" ca="1" si="20"/>
        <v>42331</v>
      </c>
      <c r="F336" s="203"/>
      <c r="G336" s="112"/>
      <c r="H336" s="187"/>
      <c r="I336" s="187"/>
      <c r="J336" s="152"/>
      <c r="K336" s="165"/>
      <c r="L336" s="166"/>
      <c r="M336" s="165"/>
      <c r="N336" s="168"/>
      <c r="O336" s="342"/>
      <c r="P336" s="353">
        <f t="shared" si="16"/>
        <v>0</v>
      </c>
      <c r="Q336" s="353"/>
      <c r="R336" s="357"/>
    </row>
    <row r="337" spans="1:18" ht="27.75" customHeight="1">
      <c r="A337" s="310">
        <f t="shared" ca="1" si="19"/>
        <v>42331</v>
      </c>
      <c r="B337" s="318"/>
      <c r="C337" s="348"/>
      <c r="D337" s="337"/>
      <c r="E337" s="187">
        <f t="shared" ca="1" si="20"/>
        <v>42331</v>
      </c>
      <c r="F337" s="203"/>
      <c r="G337" s="112"/>
      <c r="H337" s="187"/>
      <c r="I337" s="187"/>
      <c r="J337" s="152"/>
      <c r="K337" s="165"/>
      <c r="L337" s="166"/>
      <c r="M337" s="165"/>
      <c r="N337" s="168"/>
      <c r="O337" s="342"/>
      <c r="P337" s="353">
        <f t="shared" si="16"/>
        <v>0</v>
      </c>
      <c r="Q337" s="353"/>
      <c r="R337" s="357"/>
    </row>
    <row r="338" spans="1:18" ht="27.75" customHeight="1">
      <c r="A338" s="310">
        <f t="shared" ca="1" si="19"/>
        <v>42331</v>
      </c>
      <c r="B338" s="318"/>
      <c r="C338" s="348"/>
      <c r="D338" s="337"/>
      <c r="E338" s="187">
        <f t="shared" ca="1" si="20"/>
        <v>42331</v>
      </c>
      <c r="F338" s="203"/>
      <c r="G338" s="112"/>
      <c r="H338" s="187"/>
      <c r="I338" s="187"/>
      <c r="J338" s="152"/>
      <c r="K338" s="165"/>
      <c r="L338" s="166"/>
      <c r="M338" s="165"/>
      <c r="N338" s="168"/>
      <c r="O338" s="342"/>
      <c r="P338" s="353">
        <f t="shared" si="16"/>
        <v>0</v>
      </c>
      <c r="Q338" s="353"/>
      <c r="R338" s="357"/>
    </row>
    <row r="339" spans="1:18" ht="27.75" customHeight="1">
      <c r="A339" s="310">
        <f t="shared" ca="1" si="19"/>
        <v>42331</v>
      </c>
      <c r="B339" s="318"/>
      <c r="C339" s="348"/>
      <c r="D339" s="337"/>
      <c r="E339" s="187">
        <f t="shared" ca="1" si="20"/>
        <v>42331</v>
      </c>
      <c r="F339" s="203"/>
      <c r="G339" s="112"/>
      <c r="H339" s="187"/>
      <c r="I339" s="187"/>
      <c r="J339" s="152"/>
      <c r="K339" s="165"/>
      <c r="L339" s="166"/>
      <c r="M339" s="165"/>
      <c r="N339" s="168"/>
      <c r="O339" s="342"/>
      <c r="P339" s="353">
        <f t="shared" si="16"/>
        <v>0</v>
      </c>
      <c r="Q339" s="353"/>
      <c r="R339" s="357"/>
    </row>
    <row r="340" spans="1:18" ht="27.75" customHeight="1">
      <c r="A340" s="310">
        <f t="shared" ca="1" si="19"/>
        <v>42331</v>
      </c>
      <c r="B340" s="318"/>
      <c r="C340" s="348"/>
      <c r="D340" s="337"/>
      <c r="E340" s="187">
        <f t="shared" ca="1" si="20"/>
        <v>42331</v>
      </c>
      <c r="F340" s="203"/>
      <c r="G340" s="112"/>
      <c r="H340" s="187"/>
      <c r="I340" s="187"/>
      <c r="J340" s="152"/>
      <c r="K340" s="165"/>
      <c r="L340" s="166"/>
      <c r="M340" s="165"/>
      <c r="N340" s="168"/>
      <c r="O340" s="342"/>
      <c r="P340" s="353">
        <f t="shared" si="16"/>
        <v>0</v>
      </c>
      <c r="Q340" s="353"/>
      <c r="R340" s="357"/>
    </row>
    <row r="341" spans="1:18" ht="27.75" customHeight="1">
      <c r="A341" s="310">
        <f t="shared" ca="1" si="19"/>
        <v>42331</v>
      </c>
      <c r="B341" s="318"/>
      <c r="C341" s="348"/>
      <c r="D341" s="337"/>
      <c r="E341" s="187">
        <f t="shared" ca="1" si="20"/>
        <v>42331</v>
      </c>
      <c r="F341" s="203"/>
      <c r="G341" s="112"/>
      <c r="H341" s="187"/>
      <c r="I341" s="187"/>
      <c r="J341" s="152"/>
      <c r="K341" s="165"/>
      <c r="L341" s="166"/>
      <c r="M341" s="165"/>
      <c r="N341" s="168"/>
      <c r="O341" s="342"/>
      <c r="P341" s="353">
        <f t="shared" si="16"/>
        <v>0</v>
      </c>
      <c r="Q341" s="353"/>
      <c r="R341" s="357"/>
    </row>
    <row r="342" spans="1:18" ht="27.75" customHeight="1">
      <c r="A342" s="310">
        <f t="shared" ca="1" si="19"/>
        <v>42331</v>
      </c>
      <c r="B342" s="318"/>
      <c r="C342" s="348"/>
      <c r="D342" s="337"/>
      <c r="E342" s="187">
        <f t="shared" ca="1" si="20"/>
        <v>42331</v>
      </c>
      <c r="F342" s="203"/>
      <c r="G342" s="112"/>
      <c r="H342" s="187"/>
      <c r="I342" s="187"/>
      <c r="J342" s="152"/>
      <c r="K342" s="165"/>
      <c r="L342" s="166"/>
      <c r="M342" s="165"/>
      <c r="N342" s="168"/>
      <c r="O342" s="342"/>
      <c r="P342" s="353">
        <f t="shared" si="16"/>
        <v>0</v>
      </c>
      <c r="Q342" s="353"/>
      <c r="R342" s="357"/>
    </row>
    <row r="343" spans="1:18" ht="27.75" customHeight="1">
      <c r="A343" s="310">
        <f t="shared" ca="1" si="19"/>
        <v>42331</v>
      </c>
      <c r="B343" s="318"/>
      <c r="C343" s="348"/>
      <c r="D343" s="337"/>
      <c r="E343" s="187">
        <f t="shared" ca="1" si="20"/>
        <v>42331</v>
      </c>
      <c r="F343" s="203"/>
      <c r="G343" s="112"/>
      <c r="H343" s="187"/>
      <c r="I343" s="187"/>
      <c r="J343" s="152"/>
      <c r="K343" s="165"/>
      <c r="L343" s="166"/>
      <c r="M343" s="165"/>
      <c r="N343" s="168"/>
      <c r="O343" s="342"/>
      <c r="P343" s="353">
        <f t="shared" si="16"/>
        <v>0</v>
      </c>
      <c r="Q343" s="353"/>
      <c r="R343" s="357"/>
    </row>
    <row r="344" spans="1:18" ht="27.75" customHeight="1">
      <c r="A344" s="310">
        <f t="shared" ca="1" si="19"/>
        <v>42331</v>
      </c>
      <c r="B344" s="318"/>
      <c r="C344" s="348"/>
      <c r="D344" s="337"/>
      <c r="E344" s="187">
        <f t="shared" ca="1" si="20"/>
        <v>42331</v>
      </c>
      <c r="F344" s="203"/>
      <c r="G344" s="112"/>
      <c r="H344" s="187"/>
      <c r="I344" s="187"/>
      <c r="J344" s="152"/>
      <c r="K344" s="165"/>
      <c r="L344" s="166"/>
      <c r="M344" s="165"/>
      <c r="N344" s="168"/>
      <c r="O344" s="342"/>
      <c r="P344" s="353">
        <f t="shared" si="16"/>
        <v>0</v>
      </c>
      <c r="Q344" s="353"/>
      <c r="R344" s="357"/>
    </row>
    <row r="345" spans="1:18" ht="27.75" customHeight="1">
      <c r="A345" s="310">
        <f t="shared" ca="1" si="19"/>
        <v>42331</v>
      </c>
      <c r="B345" s="318"/>
      <c r="C345" s="348"/>
      <c r="D345" s="337"/>
      <c r="E345" s="187">
        <f t="shared" ca="1" si="20"/>
        <v>42331</v>
      </c>
      <c r="F345" s="203"/>
      <c r="G345" s="112"/>
      <c r="H345" s="187"/>
      <c r="I345" s="187"/>
      <c r="J345" s="152"/>
      <c r="K345" s="165"/>
      <c r="L345" s="166"/>
      <c r="M345" s="165"/>
      <c r="N345" s="168"/>
      <c r="O345" s="342"/>
      <c r="P345" s="353">
        <f t="shared" si="16"/>
        <v>0</v>
      </c>
      <c r="Q345" s="353"/>
      <c r="R345" s="357"/>
    </row>
    <row r="346" spans="1:18" ht="27.75" customHeight="1">
      <c r="A346" s="310">
        <f t="shared" ca="1" si="19"/>
        <v>42331</v>
      </c>
      <c r="B346" s="318"/>
      <c r="C346" s="348"/>
      <c r="D346" s="337"/>
      <c r="E346" s="187">
        <f t="shared" ca="1" si="20"/>
        <v>42331</v>
      </c>
      <c r="F346" s="203"/>
      <c r="G346" s="112"/>
      <c r="H346" s="187"/>
      <c r="I346" s="187"/>
      <c r="J346" s="152"/>
      <c r="K346" s="165"/>
      <c r="L346" s="166"/>
      <c r="M346" s="165"/>
      <c r="N346" s="168"/>
      <c r="O346" s="342"/>
      <c r="P346" s="353">
        <f t="shared" si="16"/>
        <v>0</v>
      </c>
      <c r="Q346" s="353"/>
      <c r="R346" s="357"/>
    </row>
    <row r="347" spans="1:18" ht="27.75" customHeight="1">
      <c r="A347" s="310">
        <f t="shared" ca="1" si="19"/>
        <v>42331</v>
      </c>
      <c r="B347" s="318"/>
      <c r="C347" s="348"/>
      <c r="D347" s="337"/>
      <c r="E347" s="187">
        <f t="shared" ref="E347:E409" ca="1" si="21">IF(ISBLANK(D347),+A347+C347/24,+A347+D347/24)</f>
        <v>42331</v>
      </c>
      <c r="F347" s="203"/>
      <c r="G347" s="112"/>
      <c r="H347" s="187"/>
      <c r="I347" s="187"/>
      <c r="J347" s="152"/>
      <c r="K347" s="165"/>
      <c r="L347" s="166"/>
      <c r="M347" s="165"/>
      <c r="N347" s="168"/>
      <c r="O347" s="342"/>
      <c r="P347" s="353">
        <f t="shared" si="16"/>
        <v>0</v>
      </c>
      <c r="Q347" s="353"/>
      <c r="R347" s="357"/>
    </row>
    <row r="348" spans="1:18" ht="27.75" customHeight="1">
      <c r="A348" s="310">
        <f t="shared" ca="1" si="19"/>
        <v>42331</v>
      </c>
      <c r="B348" s="318"/>
      <c r="C348" s="348"/>
      <c r="D348" s="337"/>
      <c r="E348" s="187">
        <f t="shared" ca="1" si="21"/>
        <v>42331</v>
      </c>
      <c r="F348" s="203"/>
      <c r="G348" s="112"/>
      <c r="H348" s="187"/>
      <c r="I348" s="187"/>
      <c r="J348" s="152"/>
      <c r="K348" s="165"/>
      <c r="L348" s="166"/>
      <c r="M348" s="165"/>
      <c r="N348" s="168"/>
      <c r="O348" s="342"/>
      <c r="P348" s="353">
        <f t="shared" si="16"/>
        <v>0</v>
      </c>
      <c r="Q348" s="353"/>
      <c r="R348" s="357"/>
    </row>
    <row r="349" spans="1:18" ht="27.75" customHeight="1">
      <c r="A349" s="310">
        <f t="shared" ref="A349:A449" ca="1" si="22">+E348</f>
        <v>42331</v>
      </c>
      <c r="B349" s="318"/>
      <c r="C349" s="348"/>
      <c r="D349" s="337"/>
      <c r="E349" s="187">
        <f t="shared" ca="1" si="21"/>
        <v>42331</v>
      </c>
      <c r="F349" s="203"/>
      <c r="G349" s="112"/>
      <c r="H349" s="187"/>
      <c r="I349" s="187"/>
      <c r="J349" s="152"/>
      <c r="K349" s="165"/>
      <c r="L349" s="166"/>
      <c r="M349" s="165"/>
      <c r="N349" s="168"/>
      <c r="O349" s="342"/>
      <c r="P349" s="353">
        <f t="shared" si="16"/>
        <v>0</v>
      </c>
      <c r="Q349" s="353"/>
      <c r="R349" s="357"/>
    </row>
    <row r="350" spans="1:18" ht="27.75" customHeight="1">
      <c r="A350" s="310">
        <f t="shared" ca="1" si="22"/>
        <v>42331</v>
      </c>
      <c r="B350" s="318"/>
      <c r="C350" s="348"/>
      <c r="D350" s="337"/>
      <c r="E350" s="187">
        <f t="shared" ca="1" si="21"/>
        <v>42331</v>
      </c>
      <c r="F350" s="203"/>
      <c r="G350" s="112"/>
      <c r="H350" s="187"/>
      <c r="I350" s="187"/>
      <c r="J350" s="152"/>
      <c r="K350" s="165"/>
      <c r="L350" s="166"/>
      <c r="M350" s="165"/>
      <c r="N350" s="168"/>
      <c r="O350" s="342"/>
      <c r="P350" s="353">
        <f t="shared" si="16"/>
        <v>0</v>
      </c>
      <c r="Q350" s="353"/>
      <c r="R350" s="357"/>
    </row>
    <row r="351" spans="1:18" ht="27.75" customHeight="1">
      <c r="A351" s="310">
        <f t="shared" ca="1" si="22"/>
        <v>42331</v>
      </c>
      <c r="B351" s="318"/>
      <c r="C351" s="348"/>
      <c r="D351" s="337"/>
      <c r="E351" s="187">
        <f t="shared" ca="1" si="21"/>
        <v>42331</v>
      </c>
      <c r="F351" s="203"/>
      <c r="G351" s="112"/>
      <c r="H351" s="187"/>
      <c r="I351" s="187"/>
      <c r="J351" s="152"/>
      <c r="K351" s="165"/>
      <c r="L351" s="166"/>
      <c r="M351" s="165"/>
      <c r="N351" s="168"/>
      <c r="O351" s="342"/>
      <c r="P351" s="353">
        <f t="shared" si="16"/>
        <v>0</v>
      </c>
      <c r="Q351" s="353"/>
      <c r="R351" s="357"/>
    </row>
    <row r="352" spans="1:18" ht="27.75" customHeight="1">
      <c r="A352" s="310">
        <f t="shared" ca="1" si="22"/>
        <v>42331</v>
      </c>
      <c r="B352" s="318"/>
      <c r="C352" s="348"/>
      <c r="D352" s="337"/>
      <c r="E352" s="187">
        <f t="shared" ca="1" si="21"/>
        <v>42331</v>
      </c>
      <c r="F352" s="203"/>
      <c r="G352" s="112"/>
      <c r="H352" s="187"/>
      <c r="I352" s="187"/>
      <c r="J352" s="152"/>
      <c r="K352" s="165"/>
      <c r="L352" s="166"/>
      <c r="M352" s="165"/>
      <c r="N352" s="168"/>
      <c r="O352" s="342"/>
      <c r="P352" s="353">
        <f t="shared" si="16"/>
        <v>0</v>
      </c>
      <c r="Q352" s="353"/>
      <c r="R352" s="357"/>
    </row>
    <row r="353" spans="1:18" ht="27.75" customHeight="1">
      <c r="A353" s="310">
        <f t="shared" ca="1" si="22"/>
        <v>42331</v>
      </c>
      <c r="B353" s="318"/>
      <c r="C353" s="348"/>
      <c r="D353" s="337"/>
      <c r="E353" s="187">
        <f t="shared" ca="1" si="21"/>
        <v>42331</v>
      </c>
      <c r="F353" s="203"/>
      <c r="G353" s="112"/>
      <c r="H353" s="187"/>
      <c r="I353" s="187"/>
      <c r="J353" s="152"/>
      <c r="K353" s="165"/>
      <c r="L353" s="166"/>
      <c r="M353" s="165"/>
      <c r="N353" s="168"/>
      <c r="O353" s="342"/>
      <c r="P353" s="353">
        <f t="shared" si="16"/>
        <v>0</v>
      </c>
      <c r="Q353" s="353"/>
      <c r="R353" s="357"/>
    </row>
    <row r="354" spans="1:18" ht="27.75" customHeight="1">
      <c r="A354" s="310">
        <f t="shared" ca="1" si="22"/>
        <v>42331</v>
      </c>
      <c r="B354" s="318"/>
      <c r="C354" s="348"/>
      <c r="D354" s="337"/>
      <c r="E354" s="187">
        <f t="shared" ca="1" si="21"/>
        <v>42331</v>
      </c>
      <c r="F354" s="203"/>
      <c r="G354" s="112"/>
      <c r="H354" s="187"/>
      <c r="I354" s="187"/>
      <c r="J354" s="152"/>
      <c r="K354" s="165"/>
      <c r="L354" s="166"/>
      <c r="M354" s="165"/>
      <c r="N354" s="168"/>
      <c r="O354" s="342"/>
      <c r="P354" s="353">
        <f t="shared" si="16"/>
        <v>0</v>
      </c>
      <c r="Q354" s="353"/>
      <c r="R354" s="357"/>
    </row>
    <row r="355" spans="1:18" ht="27.75" customHeight="1">
      <c r="A355" s="310">
        <f t="shared" ca="1" si="22"/>
        <v>42331</v>
      </c>
      <c r="B355" s="318"/>
      <c r="C355" s="348"/>
      <c r="D355" s="337"/>
      <c r="E355" s="187">
        <f t="shared" ca="1" si="21"/>
        <v>42331</v>
      </c>
      <c r="F355" s="203"/>
      <c r="G355" s="112"/>
      <c r="H355" s="187"/>
      <c r="I355" s="187"/>
      <c r="J355" s="152"/>
      <c r="K355" s="165"/>
      <c r="L355" s="166"/>
      <c r="M355" s="165"/>
      <c r="N355" s="168"/>
      <c r="O355" s="342"/>
      <c r="P355" s="353">
        <f t="shared" si="16"/>
        <v>0</v>
      </c>
      <c r="Q355" s="353"/>
      <c r="R355" s="357"/>
    </row>
    <row r="356" spans="1:18" ht="27.75" customHeight="1">
      <c r="A356" s="310">
        <f t="shared" ca="1" si="22"/>
        <v>42331</v>
      </c>
      <c r="B356" s="318"/>
      <c r="C356" s="348"/>
      <c r="D356" s="337"/>
      <c r="E356" s="187">
        <f t="shared" ca="1" si="21"/>
        <v>42331</v>
      </c>
      <c r="F356" s="203"/>
      <c r="G356" s="112"/>
      <c r="H356" s="187"/>
      <c r="I356" s="187"/>
      <c r="J356" s="152"/>
      <c r="K356" s="165"/>
      <c r="L356" s="166"/>
      <c r="M356" s="165"/>
      <c r="N356" s="168"/>
      <c r="O356" s="342"/>
      <c r="P356" s="353">
        <f t="shared" ref="P356:P419" si="23">O356-D356</f>
        <v>0</v>
      </c>
      <c r="Q356" s="353"/>
      <c r="R356" s="357"/>
    </row>
    <row r="357" spans="1:18" ht="27.75" customHeight="1">
      <c r="A357" s="310">
        <f t="shared" ca="1" si="22"/>
        <v>42331</v>
      </c>
      <c r="B357" s="318"/>
      <c r="C357" s="348"/>
      <c r="D357" s="337"/>
      <c r="E357" s="187">
        <f t="shared" ca="1" si="21"/>
        <v>42331</v>
      </c>
      <c r="F357" s="203"/>
      <c r="G357" s="112"/>
      <c r="H357" s="187"/>
      <c r="I357" s="187"/>
      <c r="J357" s="152"/>
      <c r="K357" s="165"/>
      <c r="L357" s="166"/>
      <c r="M357" s="165"/>
      <c r="N357" s="168"/>
      <c r="O357" s="342"/>
      <c r="P357" s="353">
        <f t="shared" si="23"/>
        <v>0</v>
      </c>
      <c r="Q357" s="353"/>
      <c r="R357" s="357"/>
    </row>
    <row r="358" spans="1:18" ht="27.75" customHeight="1">
      <c r="A358" s="310">
        <f t="shared" ca="1" si="22"/>
        <v>42331</v>
      </c>
      <c r="B358" s="318"/>
      <c r="C358" s="348"/>
      <c r="D358" s="337"/>
      <c r="E358" s="187">
        <f t="shared" ca="1" si="21"/>
        <v>42331</v>
      </c>
      <c r="F358" s="203"/>
      <c r="G358" s="112"/>
      <c r="H358" s="187"/>
      <c r="I358" s="187"/>
      <c r="J358" s="152"/>
      <c r="K358" s="165"/>
      <c r="L358" s="166"/>
      <c r="M358" s="165"/>
      <c r="N358" s="168"/>
      <c r="O358" s="342"/>
      <c r="P358" s="353">
        <f t="shared" si="23"/>
        <v>0</v>
      </c>
      <c r="Q358" s="353"/>
      <c r="R358" s="357"/>
    </row>
    <row r="359" spans="1:18" ht="27.75" customHeight="1">
      <c r="A359" s="310">
        <f t="shared" ca="1" si="22"/>
        <v>42331</v>
      </c>
      <c r="B359" s="318"/>
      <c r="C359" s="348"/>
      <c r="D359" s="337"/>
      <c r="E359" s="187">
        <f t="shared" ca="1" si="21"/>
        <v>42331</v>
      </c>
      <c r="F359" s="203"/>
      <c r="G359" s="112"/>
      <c r="H359" s="187"/>
      <c r="I359" s="187"/>
      <c r="J359" s="152"/>
      <c r="K359" s="165"/>
      <c r="L359" s="166"/>
      <c r="M359" s="165"/>
      <c r="N359" s="168"/>
      <c r="O359" s="342"/>
      <c r="P359" s="353">
        <f t="shared" si="23"/>
        <v>0</v>
      </c>
      <c r="Q359" s="353"/>
      <c r="R359" s="357"/>
    </row>
    <row r="360" spans="1:18" ht="27.75" customHeight="1">
      <c r="A360" s="310">
        <f t="shared" ca="1" si="22"/>
        <v>42331</v>
      </c>
      <c r="B360" s="318"/>
      <c r="C360" s="348"/>
      <c r="D360" s="337"/>
      <c r="E360" s="187">
        <f t="shared" ca="1" si="21"/>
        <v>42331</v>
      </c>
      <c r="F360" s="203"/>
      <c r="G360" s="112"/>
      <c r="H360" s="187"/>
      <c r="I360" s="187"/>
      <c r="J360" s="152"/>
      <c r="K360" s="165"/>
      <c r="L360" s="166"/>
      <c r="M360" s="165"/>
      <c r="N360" s="168"/>
      <c r="O360" s="342"/>
      <c r="P360" s="353">
        <f t="shared" si="23"/>
        <v>0</v>
      </c>
      <c r="Q360" s="353"/>
      <c r="R360" s="357"/>
    </row>
    <row r="361" spans="1:18" ht="27.75" customHeight="1">
      <c r="A361" s="310">
        <f t="shared" ca="1" si="22"/>
        <v>42331</v>
      </c>
      <c r="B361" s="318"/>
      <c r="C361" s="348"/>
      <c r="D361" s="337"/>
      <c r="E361" s="187">
        <f t="shared" ca="1" si="21"/>
        <v>42331</v>
      </c>
      <c r="F361" s="203"/>
      <c r="G361" s="112"/>
      <c r="H361" s="187"/>
      <c r="I361" s="187"/>
      <c r="J361" s="152"/>
      <c r="K361" s="165"/>
      <c r="L361" s="166"/>
      <c r="M361" s="165"/>
      <c r="N361" s="168"/>
      <c r="O361" s="342"/>
      <c r="P361" s="353">
        <f t="shared" si="23"/>
        <v>0</v>
      </c>
      <c r="Q361" s="353"/>
      <c r="R361" s="357"/>
    </row>
    <row r="362" spans="1:18" ht="27.75" customHeight="1">
      <c r="A362" s="310">
        <f t="shared" ca="1" si="22"/>
        <v>42331</v>
      </c>
      <c r="B362" s="318"/>
      <c r="C362" s="348"/>
      <c r="D362" s="337"/>
      <c r="E362" s="187">
        <f t="shared" ca="1" si="21"/>
        <v>42331</v>
      </c>
      <c r="F362" s="203"/>
      <c r="G362" s="112"/>
      <c r="H362" s="187"/>
      <c r="I362" s="187"/>
      <c r="J362" s="152"/>
      <c r="K362" s="165"/>
      <c r="L362" s="166"/>
      <c r="M362" s="165"/>
      <c r="N362" s="168"/>
      <c r="O362" s="342"/>
      <c r="P362" s="353">
        <f t="shared" si="23"/>
        <v>0</v>
      </c>
      <c r="Q362" s="353"/>
      <c r="R362" s="357"/>
    </row>
    <row r="363" spans="1:18" ht="27.75" customHeight="1">
      <c r="A363" s="310">
        <f t="shared" ca="1" si="22"/>
        <v>42331</v>
      </c>
      <c r="B363" s="318"/>
      <c r="C363" s="348"/>
      <c r="D363" s="337"/>
      <c r="E363" s="187">
        <f t="shared" ca="1" si="21"/>
        <v>42331</v>
      </c>
      <c r="F363" s="203"/>
      <c r="G363" s="112"/>
      <c r="H363" s="187"/>
      <c r="I363" s="187"/>
      <c r="J363" s="152"/>
      <c r="K363" s="165"/>
      <c r="L363" s="166"/>
      <c r="M363" s="165"/>
      <c r="N363" s="168"/>
      <c r="O363" s="342"/>
      <c r="P363" s="353">
        <f t="shared" si="23"/>
        <v>0</v>
      </c>
      <c r="Q363" s="353"/>
      <c r="R363" s="357"/>
    </row>
    <row r="364" spans="1:18" ht="27.75" customHeight="1">
      <c r="A364" s="310">
        <f t="shared" ca="1" si="22"/>
        <v>42331</v>
      </c>
      <c r="B364" s="318"/>
      <c r="C364" s="348"/>
      <c r="D364" s="337"/>
      <c r="E364" s="187">
        <f t="shared" ca="1" si="21"/>
        <v>42331</v>
      </c>
      <c r="F364" s="203"/>
      <c r="G364" s="112"/>
      <c r="H364" s="187"/>
      <c r="I364" s="187"/>
      <c r="J364" s="152"/>
      <c r="K364" s="165"/>
      <c r="L364" s="166"/>
      <c r="M364" s="165"/>
      <c r="N364" s="168"/>
      <c r="O364" s="342"/>
      <c r="P364" s="353">
        <f t="shared" si="23"/>
        <v>0</v>
      </c>
      <c r="Q364" s="353"/>
      <c r="R364" s="357"/>
    </row>
    <row r="365" spans="1:18" ht="27.75" customHeight="1">
      <c r="A365" s="310">
        <f t="shared" ca="1" si="22"/>
        <v>42331</v>
      </c>
      <c r="B365" s="318"/>
      <c r="C365" s="348"/>
      <c r="D365" s="337"/>
      <c r="E365" s="187">
        <f t="shared" ca="1" si="21"/>
        <v>42331</v>
      </c>
      <c r="F365" s="203"/>
      <c r="G365" s="112"/>
      <c r="H365" s="187"/>
      <c r="I365" s="187"/>
      <c r="J365" s="152"/>
      <c r="K365" s="165"/>
      <c r="L365" s="166"/>
      <c r="M365" s="165"/>
      <c r="N365" s="168"/>
      <c r="O365" s="342"/>
      <c r="P365" s="353">
        <f t="shared" si="23"/>
        <v>0</v>
      </c>
      <c r="Q365" s="353"/>
      <c r="R365" s="357"/>
    </row>
    <row r="366" spans="1:18" ht="27.75" customHeight="1">
      <c r="A366" s="310">
        <f t="shared" ca="1" si="22"/>
        <v>42331</v>
      </c>
      <c r="B366" s="318"/>
      <c r="C366" s="348"/>
      <c r="D366" s="337"/>
      <c r="E366" s="187">
        <f t="shared" ca="1" si="21"/>
        <v>42331</v>
      </c>
      <c r="F366" s="203"/>
      <c r="G366" s="112"/>
      <c r="H366" s="187"/>
      <c r="I366" s="187"/>
      <c r="J366" s="152"/>
      <c r="K366" s="165"/>
      <c r="L366" s="166"/>
      <c r="M366" s="165"/>
      <c r="N366" s="168"/>
      <c r="O366" s="342"/>
      <c r="P366" s="353">
        <f t="shared" si="23"/>
        <v>0</v>
      </c>
      <c r="Q366" s="353"/>
      <c r="R366" s="357"/>
    </row>
    <row r="367" spans="1:18" ht="27.75" customHeight="1">
      <c r="A367" s="310">
        <f t="shared" ca="1" si="22"/>
        <v>42331</v>
      </c>
      <c r="B367" s="318"/>
      <c r="C367" s="348"/>
      <c r="D367" s="337"/>
      <c r="E367" s="187">
        <f t="shared" ca="1" si="21"/>
        <v>42331</v>
      </c>
      <c r="F367" s="203"/>
      <c r="G367" s="112"/>
      <c r="H367" s="187"/>
      <c r="I367" s="187"/>
      <c r="J367" s="152"/>
      <c r="K367" s="165"/>
      <c r="L367" s="166"/>
      <c r="M367" s="165"/>
      <c r="N367" s="168"/>
      <c r="O367" s="342"/>
      <c r="P367" s="353">
        <f t="shared" si="23"/>
        <v>0</v>
      </c>
      <c r="Q367" s="353"/>
      <c r="R367" s="357"/>
    </row>
    <row r="368" spans="1:18" ht="27.75" customHeight="1">
      <c r="A368" s="310">
        <f t="shared" ca="1" si="22"/>
        <v>42331</v>
      </c>
      <c r="B368" s="318"/>
      <c r="C368" s="348"/>
      <c r="D368" s="337"/>
      <c r="E368" s="187">
        <f t="shared" ca="1" si="21"/>
        <v>42331</v>
      </c>
      <c r="F368" s="203"/>
      <c r="G368" s="112"/>
      <c r="H368" s="187"/>
      <c r="I368" s="187"/>
      <c r="J368" s="152"/>
      <c r="K368" s="165"/>
      <c r="L368" s="166"/>
      <c r="M368" s="165"/>
      <c r="N368" s="168"/>
      <c r="O368" s="342"/>
      <c r="P368" s="353">
        <f t="shared" si="23"/>
        <v>0</v>
      </c>
      <c r="Q368" s="353"/>
      <c r="R368" s="357"/>
    </row>
    <row r="369" spans="1:18" ht="27.75" customHeight="1">
      <c r="A369" s="310">
        <f t="shared" ca="1" si="22"/>
        <v>42331</v>
      </c>
      <c r="B369" s="318"/>
      <c r="C369" s="348"/>
      <c r="D369" s="337"/>
      <c r="E369" s="187">
        <f t="shared" ca="1" si="21"/>
        <v>42331</v>
      </c>
      <c r="F369" s="203"/>
      <c r="G369" s="112"/>
      <c r="H369" s="187"/>
      <c r="I369" s="187"/>
      <c r="J369" s="152"/>
      <c r="K369" s="165"/>
      <c r="L369" s="166"/>
      <c r="M369" s="165"/>
      <c r="N369" s="168"/>
      <c r="O369" s="342"/>
      <c r="P369" s="353">
        <f t="shared" si="23"/>
        <v>0</v>
      </c>
      <c r="Q369" s="353"/>
      <c r="R369" s="357"/>
    </row>
    <row r="370" spans="1:18" ht="27.75" customHeight="1">
      <c r="A370" s="310">
        <f t="shared" ca="1" si="22"/>
        <v>42331</v>
      </c>
      <c r="B370" s="318"/>
      <c r="C370" s="348"/>
      <c r="D370" s="337"/>
      <c r="E370" s="187">
        <f t="shared" ca="1" si="21"/>
        <v>42331</v>
      </c>
      <c r="F370" s="203"/>
      <c r="G370" s="112"/>
      <c r="H370" s="187"/>
      <c r="I370" s="187"/>
      <c r="J370" s="152"/>
      <c r="K370" s="165"/>
      <c r="L370" s="166"/>
      <c r="M370" s="165"/>
      <c r="N370" s="168"/>
      <c r="O370" s="342"/>
      <c r="P370" s="353">
        <f t="shared" si="23"/>
        <v>0</v>
      </c>
      <c r="Q370" s="353"/>
      <c r="R370" s="357"/>
    </row>
    <row r="371" spans="1:18" ht="27.75" customHeight="1">
      <c r="A371" s="310">
        <f t="shared" ca="1" si="22"/>
        <v>42331</v>
      </c>
      <c r="B371" s="318"/>
      <c r="C371" s="348"/>
      <c r="D371" s="337"/>
      <c r="E371" s="187">
        <f t="shared" ca="1" si="21"/>
        <v>42331</v>
      </c>
      <c r="F371" s="203"/>
      <c r="G371" s="112"/>
      <c r="H371" s="187"/>
      <c r="I371" s="187"/>
      <c r="J371" s="152"/>
      <c r="K371" s="165"/>
      <c r="L371" s="166"/>
      <c r="M371" s="165"/>
      <c r="N371" s="168"/>
      <c r="O371" s="342"/>
      <c r="P371" s="353">
        <f t="shared" si="23"/>
        <v>0</v>
      </c>
      <c r="Q371" s="353"/>
      <c r="R371" s="357"/>
    </row>
    <row r="372" spans="1:18" ht="27.75" customHeight="1">
      <c r="A372" s="310">
        <f t="shared" ca="1" si="22"/>
        <v>42331</v>
      </c>
      <c r="B372" s="318"/>
      <c r="C372" s="348"/>
      <c r="D372" s="337"/>
      <c r="E372" s="187">
        <f t="shared" ca="1" si="21"/>
        <v>42331</v>
      </c>
      <c r="F372" s="203"/>
      <c r="G372" s="112"/>
      <c r="H372" s="187"/>
      <c r="I372" s="187"/>
      <c r="J372" s="152"/>
      <c r="K372" s="165"/>
      <c r="L372" s="166"/>
      <c r="M372" s="165"/>
      <c r="N372" s="168"/>
      <c r="O372" s="342"/>
      <c r="P372" s="353">
        <f t="shared" si="23"/>
        <v>0</v>
      </c>
      <c r="Q372" s="353"/>
      <c r="R372" s="357"/>
    </row>
    <row r="373" spans="1:18" ht="27.75" customHeight="1">
      <c r="A373" s="310">
        <f t="shared" ca="1" si="22"/>
        <v>42331</v>
      </c>
      <c r="B373" s="318"/>
      <c r="C373" s="348"/>
      <c r="D373" s="337"/>
      <c r="E373" s="187">
        <f t="shared" ca="1" si="21"/>
        <v>42331</v>
      </c>
      <c r="F373" s="203"/>
      <c r="G373" s="112"/>
      <c r="H373" s="187"/>
      <c r="I373" s="187"/>
      <c r="J373" s="152"/>
      <c r="K373" s="165"/>
      <c r="L373" s="166"/>
      <c r="M373" s="165"/>
      <c r="N373" s="168"/>
      <c r="O373" s="342"/>
      <c r="P373" s="353">
        <f t="shared" si="23"/>
        <v>0</v>
      </c>
      <c r="Q373" s="353"/>
      <c r="R373" s="357"/>
    </row>
    <row r="374" spans="1:18" ht="27.75" customHeight="1">
      <c r="A374" s="310">
        <f t="shared" ca="1" si="22"/>
        <v>42331</v>
      </c>
      <c r="B374" s="318"/>
      <c r="C374" s="348"/>
      <c r="D374" s="337"/>
      <c r="E374" s="187">
        <f t="shared" ca="1" si="21"/>
        <v>42331</v>
      </c>
      <c r="F374" s="203"/>
      <c r="G374" s="112"/>
      <c r="H374" s="187"/>
      <c r="I374" s="187"/>
      <c r="J374" s="152"/>
      <c r="K374" s="165"/>
      <c r="L374" s="166"/>
      <c r="M374" s="165"/>
      <c r="N374" s="168"/>
      <c r="O374" s="342"/>
      <c r="P374" s="353">
        <f t="shared" si="23"/>
        <v>0</v>
      </c>
      <c r="Q374" s="353"/>
      <c r="R374" s="357"/>
    </row>
    <row r="375" spans="1:18" ht="27.75" customHeight="1">
      <c r="A375" s="310">
        <f t="shared" ca="1" si="22"/>
        <v>42331</v>
      </c>
      <c r="B375" s="318"/>
      <c r="C375" s="348"/>
      <c r="D375" s="337"/>
      <c r="E375" s="187">
        <f t="shared" ca="1" si="21"/>
        <v>42331</v>
      </c>
      <c r="F375" s="203"/>
      <c r="G375" s="112"/>
      <c r="H375" s="187"/>
      <c r="I375" s="187"/>
      <c r="J375" s="152"/>
      <c r="K375" s="165"/>
      <c r="L375" s="166"/>
      <c r="M375" s="165"/>
      <c r="N375" s="168"/>
      <c r="O375" s="342"/>
      <c r="P375" s="353">
        <f t="shared" si="23"/>
        <v>0</v>
      </c>
      <c r="Q375" s="353"/>
      <c r="R375" s="357"/>
    </row>
    <row r="376" spans="1:18" ht="27.75" customHeight="1">
      <c r="A376" s="310">
        <f t="shared" ca="1" si="22"/>
        <v>42331</v>
      </c>
      <c r="B376" s="318"/>
      <c r="C376" s="348"/>
      <c r="D376" s="337"/>
      <c r="E376" s="187">
        <f t="shared" ca="1" si="21"/>
        <v>42331</v>
      </c>
      <c r="F376" s="203"/>
      <c r="G376" s="112"/>
      <c r="H376" s="187"/>
      <c r="I376" s="187"/>
      <c r="J376" s="152"/>
      <c r="K376" s="165"/>
      <c r="L376" s="166"/>
      <c r="M376" s="165"/>
      <c r="N376" s="168"/>
      <c r="O376" s="342"/>
      <c r="P376" s="353">
        <f t="shared" si="23"/>
        <v>0</v>
      </c>
      <c r="Q376" s="353"/>
      <c r="R376" s="357"/>
    </row>
    <row r="377" spans="1:18" ht="27.75" customHeight="1">
      <c r="A377" s="310">
        <f t="shared" ca="1" si="22"/>
        <v>42331</v>
      </c>
      <c r="B377" s="318"/>
      <c r="C377" s="348"/>
      <c r="D377" s="337"/>
      <c r="E377" s="187">
        <f t="shared" ca="1" si="21"/>
        <v>42331</v>
      </c>
      <c r="F377" s="203"/>
      <c r="G377" s="112"/>
      <c r="H377" s="187"/>
      <c r="I377" s="187"/>
      <c r="J377" s="152"/>
      <c r="K377" s="165"/>
      <c r="L377" s="166"/>
      <c r="M377" s="165"/>
      <c r="N377" s="168"/>
      <c r="O377" s="342"/>
      <c r="P377" s="353">
        <f t="shared" si="23"/>
        <v>0</v>
      </c>
      <c r="Q377" s="353"/>
      <c r="R377" s="357"/>
    </row>
    <row r="378" spans="1:18" ht="27.75" customHeight="1">
      <c r="A378" s="310">
        <f t="shared" ca="1" si="22"/>
        <v>42331</v>
      </c>
      <c r="B378" s="318"/>
      <c r="C378" s="348"/>
      <c r="D378" s="337"/>
      <c r="E378" s="187">
        <f t="shared" ca="1" si="21"/>
        <v>42331</v>
      </c>
      <c r="F378" s="203"/>
      <c r="G378" s="112"/>
      <c r="H378" s="187"/>
      <c r="I378" s="187"/>
      <c r="J378" s="152"/>
      <c r="K378" s="165"/>
      <c r="L378" s="166"/>
      <c r="M378" s="165"/>
      <c r="N378" s="168"/>
      <c r="O378" s="342"/>
      <c r="P378" s="353">
        <f t="shared" si="23"/>
        <v>0</v>
      </c>
      <c r="Q378" s="353"/>
      <c r="R378" s="357"/>
    </row>
    <row r="379" spans="1:18" ht="27.75" customHeight="1">
      <c r="A379" s="310">
        <f t="shared" ca="1" si="22"/>
        <v>42331</v>
      </c>
      <c r="B379" s="318"/>
      <c r="C379" s="348"/>
      <c r="D379" s="337"/>
      <c r="E379" s="187">
        <f t="shared" ca="1" si="21"/>
        <v>42331</v>
      </c>
      <c r="F379" s="203"/>
      <c r="G379" s="112"/>
      <c r="H379" s="187"/>
      <c r="I379" s="187"/>
      <c r="J379" s="152"/>
      <c r="K379" s="165"/>
      <c r="L379" s="166"/>
      <c r="M379" s="165"/>
      <c r="N379" s="168"/>
      <c r="O379" s="342"/>
      <c r="P379" s="353">
        <f t="shared" si="23"/>
        <v>0</v>
      </c>
      <c r="Q379" s="353"/>
      <c r="R379" s="357"/>
    </row>
    <row r="380" spans="1:18" ht="27.75" customHeight="1">
      <c r="A380" s="310">
        <f t="shared" ca="1" si="22"/>
        <v>42331</v>
      </c>
      <c r="B380" s="318"/>
      <c r="C380" s="348"/>
      <c r="D380" s="337"/>
      <c r="E380" s="187">
        <f t="shared" ca="1" si="21"/>
        <v>42331</v>
      </c>
      <c r="F380" s="203"/>
      <c r="G380" s="112"/>
      <c r="H380" s="187"/>
      <c r="I380" s="187"/>
      <c r="J380" s="152"/>
      <c r="K380" s="165"/>
      <c r="L380" s="166"/>
      <c r="M380" s="165"/>
      <c r="N380" s="168"/>
      <c r="O380" s="342"/>
      <c r="P380" s="353">
        <f t="shared" si="23"/>
        <v>0</v>
      </c>
      <c r="Q380" s="353"/>
      <c r="R380" s="357"/>
    </row>
    <row r="381" spans="1:18" ht="27.75" customHeight="1">
      <c r="A381" s="310">
        <f t="shared" ca="1" si="22"/>
        <v>42331</v>
      </c>
      <c r="B381" s="318"/>
      <c r="C381" s="348"/>
      <c r="D381" s="337"/>
      <c r="E381" s="187">
        <f t="shared" ca="1" si="21"/>
        <v>42331</v>
      </c>
      <c r="F381" s="203"/>
      <c r="G381" s="112"/>
      <c r="H381" s="187"/>
      <c r="I381" s="187"/>
      <c r="J381" s="152"/>
      <c r="K381" s="165"/>
      <c r="L381" s="166"/>
      <c r="M381" s="165"/>
      <c r="N381" s="168"/>
      <c r="O381" s="342"/>
      <c r="P381" s="353">
        <f t="shared" si="23"/>
        <v>0</v>
      </c>
      <c r="Q381" s="353"/>
      <c r="R381" s="357"/>
    </row>
    <row r="382" spans="1:18" ht="27.75" customHeight="1">
      <c r="A382" s="310">
        <f t="shared" ca="1" si="22"/>
        <v>42331</v>
      </c>
      <c r="B382" s="318"/>
      <c r="C382" s="348"/>
      <c r="D382" s="337"/>
      <c r="E382" s="187">
        <f t="shared" ca="1" si="21"/>
        <v>42331</v>
      </c>
      <c r="F382" s="203"/>
      <c r="G382" s="112"/>
      <c r="H382" s="187"/>
      <c r="I382" s="187"/>
      <c r="J382" s="152"/>
      <c r="K382" s="165"/>
      <c r="L382" s="166"/>
      <c r="M382" s="165"/>
      <c r="N382" s="168"/>
      <c r="O382" s="342"/>
      <c r="P382" s="353">
        <f t="shared" si="23"/>
        <v>0</v>
      </c>
      <c r="Q382" s="353"/>
      <c r="R382" s="357"/>
    </row>
    <row r="383" spans="1:18" ht="27.75" customHeight="1">
      <c r="A383" s="310">
        <f t="shared" ca="1" si="22"/>
        <v>42331</v>
      </c>
      <c r="B383" s="318"/>
      <c r="C383" s="348"/>
      <c r="D383" s="337"/>
      <c r="E383" s="187">
        <f t="shared" ca="1" si="21"/>
        <v>42331</v>
      </c>
      <c r="F383" s="203"/>
      <c r="G383" s="112"/>
      <c r="H383" s="187"/>
      <c r="I383" s="187"/>
      <c r="J383" s="152"/>
      <c r="K383" s="165"/>
      <c r="L383" s="166"/>
      <c r="M383" s="165"/>
      <c r="N383" s="168"/>
      <c r="O383" s="342"/>
      <c r="P383" s="353">
        <f t="shared" si="23"/>
        <v>0</v>
      </c>
      <c r="Q383" s="353"/>
      <c r="R383" s="357"/>
    </row>
    <row r="384" spans="1:18" ht="27.75" customHeight="1">
      <c r="A384" s="310">
        <f t="shared" ca="1" si="22"/>
        <v>42331</v>
      </c>
      <c r="B384" s="318"/>
      <c r="C384" s="348"/>
      <c r="D384" s="337"/>
      <c r="E384" s="187">
        <f t="shared" ca="1" si="21"/>
        <v>42331</v>
      </c>
      <c r="F384" s="203"/>
      <c r="G384" s="112"/>
      <c r="H384" s="187"/>
      <c r="I384" s="187"/>
      <c r="J384" s="152"/>
      <c r="K384" s="165"/>
      <c r="L384" s="166"/>
      <c r="M384" s="165"/>
      <c r="N384" s="168"/>
      <c r="O384" s="342"/>
      <c r="P384" s="353">
        <f t="shared" si="23"/>
        <v>0</v>
      </c>
      <c r="Q384" s="353"/>
      <c r="R384" s="357"/>
    </row>
    <row r="385" spans="1:18" ht="27.75" customHeight="1">
      <c r="A385" s="310">
        <f t="shared" ca="1" si="22"/>
        <v>42331</v>
      </c>
      <c r="B385" s="318"/>
      <c r="C385" s="348"/>
      <c r="D385" s="337"/>
      <c r="E385" s="187">
        <f t="shared" ca="1" si="21"/>
        <v>42331</v>
      </c>
      <c r="F385" s="203"/>
      <c r="G385" s="112"/>
      <c r="H385" s="187"/>
      <c r="I385" s="187"/>
      <c r="J385" s="152"/>
      <c r="K385" s="165"/>
      <c r="L385" s="166"/>
      <c r="M385" s="165"/>
      <c r="N385" s="168"/>
      <c r="O385" s="342"/>
      <c r="P385" s="353">
        <f t="shared" si="23"/>
        <v>0</v>
      </c>
      <c r="Q385" s="353"/>
      <c r="R385" s="357"/>
    </row>
    <row r="386" spans="1:18" ht="27.75" customHeight="1">
      <c r="A386" s="310">
        <f t="shared" ca="1" si="22"/>
        <v>42331</v>
      </c>
      <c r="B386" s="318"/>
      <c r="C386" s="348"/>
      <c r="D386" s="337"/>
      <c r="E386" s="187">
        <f t="shared" ca="1" si="21"/>
        <v>42331</v>
      </c>
      <c r="F386" s="203"/>
      <c r="G386" s="112"/>
      <c r="H386" s="187"/>
      <c r="I386" s="187"/>
      <c r="J386" s="152"/>
      <c r="K386" s="165"/>
      <c r="L386" s="166"/>
      <c r="M386" s="165"/>
      <c r="N386" s="168"/>
      <c r="O386" s="342"/>
      <c r="P386" s="353">
        <f t="shared" si="23"/>
        <v>0</v>
      </c>
      <c r="Q386" s="353"/>
      <c r="R386" s="357"/>
    </row>
    <row r="387" spans="1:18" ht="27.75" customHeight="1">
      <c r="A387" s="310">
        <f t="shared" ca="1" si="22"/>
        <v>42331</v>
      </c>
      <c r="B387" s="318"/>
      <c r="C387" s="348"/>
      <c r="D387" s="337"/>
      <c r="E387" s="187">
        <f t="shared" ca="1" si="21"/>
        <v>42331</v>
      </c>
      <c r="F387" s="203"/>
      <c r="G387" s="112"/>
      <c r="H387" s="187"/>
      <c r="I387" s="187"/>
      <c r="J387" s="152"/>
      <c r="K387" s="165"/>
      <c r="L387" s="166"/>
      <c r="M387" s="165"/>
      <c r="N387" s="168"/>
      <c r="O387" s="342"/>
      <c r="P387" s="353">
        <f t="shared" si="23"/>
        <v>0</v>
      </c>
      <c r="Q387" s="353"/>
      <c r="R387" s="357"/>
    </row>
    <row r="388" spans="1:18" ht="27.75" customHeight="1">
      <c r="A388" s="310">
        <f t="shared" ca="1" si="22"/>
        <v>42331</v>
      </c>
      <c r="B388" s="318"/>
      <c r="C388" s="348"/>
      <c r="D388" s="337"/>
      <c r="E388" s="187">
        <f t="shared" ca="1" si="21"/>
        <v>42331</v>
      </c>
      <c r="F388" s="203"/>
      <c r="G388" s="112"/>
      <c r="H388" s="187"/>
      <c r="I388" s="187"/>
      <c r="J388" s="152"/>
      <c r="K388" s="165"/>
      <c r="L388" s="166"/>
      <c r="M388" s="165"/>
      <c r="N388" s="168"/>
      <c r="O388" s="342"/>
      <c r="P388" s="353">
        <f t="shared" si="23"/>
        <v>0</v>
      </c>
      <c r="Q388" s="353"/>
      <c r="R388" s="357"/>
    </row>
    <row r="389" spans="1:18" ht="27.75" customHeight="1">
      <c r="A389" s="310">
        <f t="shared" ca="1" si="22"/>
        <v>42331</v>
      </c>
      <c r="B389" s="318"/>
      <c r="C389" s="348"/>
      <c r="D389" s="337"/>
      <c r="E389" s="187">
        <f t="shared" ca="1" si="21"/>
        <v>42331</v>
      </c>
      <c r="F389" s="203"/>
      <c r="G389" s="112"/>
      <c r="H389" s="187"/>
      <c r="I389" s="187"/>
      <c r="J389" s="152"/>
      <c r="K389" s="165"/>
      <c r="L389" s="166"/>
      <c r="M389" s="165"/>
      <c r="N389" s="168"/>
      <c r="O389" s="342"/>
      <c r="P389" s="353">
        <f t="shared" si="23"/>
        <v>0</v>
      </c>
      <c r="Q389" s="353"/>
      <c r="R389" s="357"/>
    </row>
    <row r="390" spans="1:18" ht="27.75" customHeight="1">
      <c r="A390" s="310">
        <f t="shared" ca="1" si="22"/>
        <v>42331</v>
      </c>
      <c r="B390" s="318"/>
      <c r="C390" s="348"/>
      <c r="D390" s="337"/>
      <c r="E390" s="187">
        <f t="shared" ca="1" si="21"/>
        <v>42331</v>
      </c>
      <c r="F390" s="203"/>
      <c r="G390" s="112"/>
      <c r="H390" s="187"/>
      <c r="I390" s="187"/>
      <c r="J390" s="152"/>
      <c r="K390" s="165"/>
      <c r="L390" s="166"/>
      <c r="M390" s="165"/>
      <c r="N390" s="168"/>
      <c r="O390" s="342"/>
      <c r="P390" s="353">
        <f t="shared" si="23"/>
        <v>0</v>
      </c>
      <c r="Q390" s="353"/>
      <c r="R390" s="357"/>
    </row>
    <row r="391" spans="1:18" ht="27.75" customHeight="1">
      <c r="A391" s="310">
        <f t="shared" ca="1" si="22"/>
        <v>42331</v>
      </c>
      <c r="B391" s="318"/>
      <c r="C391" s="348"/>
      <c r="D391" s="337"/>
      <c r="E391" s="187">
        <f t="shared" ca="1" si="21"/>
        <v>42331</v>
      </c>
      <c r="F391" s="203"/>
      <c r="G391" s="112"/>
      <c r="H391" s="187"/>
      <c r="I391" s="187"/>
      <c r="J391" s="152"/>
      <c r="K391" s="165"/>
      <c r="L391" s="166"/>
      <c r="M391" s="165"/>
      <c r="N391" s="168"/>
      <c r="O391" s="342"/>
      <c r="P391" s="353">
        <f t="shared" si="23"/>
        <v>0</v>
      </c>
      <c r="Q391" s="353"/>
      <c r="R391" s="357"/>
    </row>
    <row r="392" spans="1:18" ht="27.75" customHeight="1">
      <c r="A392" s="310">
        <f t="shared" ca="1" si="22"/>
        <v>42331</v>
      </c>
      <c r="B392" s="318"/>
      <c r="C392" s="348"/>
      <c r="D392" s="337"/>
      <c r="E392" s="187">
        <f t="shared" ca="1" si="21"/>
        <v>42331</v>
      </c>
      <c r="F392" s="203"/>
      <c r="G392" s="112"/>
      <c r="H392" s="187"/>
      <c r="I392" s="187"/>
      <c r="J392" s="152"/>
      <c r="K392" s="165"/>
      <c r="L392" s="166"/>
      <c r="M392" s="165"/>
      <c r="N392" s="168"/>
      <c r="O392" s="342"/>
      <c r="P392" s="353">
        <f t="shared" si="23"/>
        <v>0</v>
      </c>
      <c r="Q392" s="353"/>
      <c r="R392" s="357"/>
    </row>
    <row r="393" spans="1:18" ht="27.75" customHeight="1">
      <c r="A393" s="310">
        <f t="shared" ca="1" si="22"/>
        <v>42331</v>
      </c>
      <c r="B393" s="318"/>
      <c r="C393" s="348"/>
      <c r="D393" s="337"/>
      <c r="E393" s="187">
        <f t="shared" ca="1" si="21"/>
        <v>42331</v>
      </c>
      <c r="F393" s="203"/>
      <c r="G393" s="112"/>
      <c r="H393" s="187"/>
      <c r="I393" s="187"/>
      <c r="J393" s="152"/>
      <c r="K393" s="165"/>
      <c r="L393" s="166"/>
      <c r="M393" s="165"/>
      <c r="N393" s="168"/>
      <c r="O393" s="342"/>
      <c r="P393" s="353">
        <f t="shared" si="23"/>
        <v>0</v>
      </c>
      <c r="Q393" s="353"/>
      <c r="R393" s="357"/>
    </row>
    <row r="394" spans="1:18" ht="27.75" customHeight="1">
      <c r="A394" s="310">
        <f t="shared" ca="1" si="22"/>
        <v>42331</v>
      </c>
      <c r="B394" s="318"/>
      <c r="C394" s="348"/>
      <c r="D394" s="337"/>
      <c r="E394" s="187">
        <f t="shared" ca="1" si="21"/>
        <v>42331</v>
      </c>
      <c r="F394" s="203"/>
      <c r="G394" s="112"/>
      <c r="H394" s="187"/>
      <c r="I394" s="187"/>
      <c r="J394" s="152"/>
      <c r="K394" s="165"/>
      <c r="L394" s="166"/>
      <c r="M394" s="165"/>
      <c r="N394" s="168"/>
      <c r="O394" s="342"/>
      <c r="P394" s="353">
        <f t="shared" si="23"/>
        <v>0</v>
      </c>
      <c r="Q394" s="353"/>
      <c r="R394" s="357"/>
    </row>
    <row r="395" spans="1:18" ht="27.75" customHeight="1">
      <c r="A395" s="310">
        <f t="shared" ca="1" si="22"/>
        <v>42331</v>
      </c>
      <c r="B395" s="318"/>
      <c r="C395" s="348"/>
      <c r="D395" s="337"/>
      <c r="E395" s="187">
        <f t="shared" ca="1" si="21"/>
        <v>42331</v>
      </c>
      <c r="F395" s="203"/>
      <c r="G395" s="112"/>
      <c r="H395" s="187"/>
      <c r="I395" s="187"/>
      <c r="J395" s="152"/>
      <c r="K395" s="165"/>
      <c r="L395" s="166"/>
      <c r="M395" s="165"/>
      <c r="N395" s="168"/>
      <c r="O395" s="342"/>
      <c r="P395" s="353">
        <f t="shared" si="23"/>
        <v>0</v>
      </c>
      <c r="Q395" s="353"/>
      <c r="R395" s="357"/>
    </row>
    <row r="396" spans="1:18" ht="27.75" customHeight="1">
      <c r="A396" s="310">
        <f t="shared" ca="1" si="22"/>
        <v>42331</v>
      </c>
      <c r="B396" s="318"/>
      <c r="C396" s="348"/>
      <c r="D396" s="337"/>
      <c r="E396" s="187">
        <f t="shared" ca="1" si="21"/>
        <v>42331</v>
      </c>
      <c r="F396" s="203"/>
      <c r="G396" s="112"/>
      <c r="H396" s="187"/>
      <c r="I396" s="187"/>
      <c r="J396" s="152"/>
      <c r="K396" s="165"/>
      <c r="L396" s="166"/>
      <c r="M396" s="165"/>
      <c r="N396" s="168"/>
      <c r="O396" s="342"/>
      <c r="P396" s="353">
        <f t="shared" si="23"/>
        <v>0</v>
      </c>
      <c r="Q396" s="353"/>
      <c r="R396" s="357"/>
    </row>
    <row r="397" spans="1:18" ht="27.75" customHeight="1">
      <c r="A397" s="310">
        <f t="shared" ca="1" si="22"/>
        <v>42331</v>
      </c>
      <c r="B397" s="318"/>
      <c r="C397" s="348"/>
      <c r="D397" s="337"/>
      <c r="E397" s="187">
        <f t="shared" ca="1" si="21"/>
        <v>42331</v>
      </c>
      <c r="F397" s="203"/>
      <c r="G397" s="112"/>
      <c r="H397" s="187"/>
      <c r="I397" s="187"/>
      <c r="J397" s="152"/>
      <c r="K397" s="165"/>
      <c r="L397" s="166"/>
      <c r="M397" s="165"/>
      <c r="N397" s="168"/>
      <c r="O397" s="342"/>
      <c r="P397" s="353">
        <f t="shared" si="23"/>
        <v>0</v>
      </c>
      <c r="Q397" s="353"/>
      <c r="R397" s="357"/>
    </row>
    <row r="398" spans="1:18" ht="27.75" customHeight="1">
      <c r="A398" s="310">
        <f t="shared" ca="1" si="22"/>
        <v>42331</v>
      </c>
      <c r="B398" s="318"/>
      <c r="C398" s="348"/>
      <c r="D398" s="337"/>
      <c r="E398" s="187">
        <f t="shared" ca="1" si="21"/>
        <v>42331</v>
      </c>
      <c r="F398" s="203"/>
      <c r="G398" s="112"/>
      <c r="H398" s="187"/>
      <c r="I398" s="187"/>
      <c r="J398" s="152"/>
      <c r="K398" s="165"/>
      <c r="L398" s="166"/>
      <c r="M398" s="165"/>
      <c r="N398" s="168"/>
      <c r="O398" s="342"/>
      <c r="P398" s="353">
        <f t="shared" si="23"/>
        <v>0</v>
      </c>
      <c r="Q398" s="353"/>
      <c r="R398" s="357"/>
    </row>
    <row r="399" spans="1:18" ht="27.75" customHeight="1">
      <c r="A399" s="310">
        <f t="shared" ca="1" si="22"/>
        <v>42331</v>
      </c>
      <c r="B399" s="318"/>
      <c r="C399" s="348"/>
      <c r="D399" s="337"/>
      <c r="E399" s="187">
        <f t="shared" ca="1" si="21"/>
        <v>42331</v>
      </c>
      <c r="F399" s="203"/>
      <c r="G399" s="112"/>
      <c r="H399" s="187"/>
      <c r="I399" s="187"/>
      <c r="J399" s="152"/>
      <c r="K399" s="165"/>
      <c r="L399" s="166"/>
      <c r="M399" s="165"/>
      <c r="N399" s="168"/>
      <c r="O399" s="342"/>
      <c r="P399" s="353">
        <f t="shared" si="23"/>
        <v>0</v>
      </c>
      <c r="Q399" s="353"/>
      <c r="R399" s="357"/>
    </row>
    <row r="400" spans="1:18" ht="27.75" customHeight="1">
      <c r="A400" s="310">
        <f t="shared" ca="1" si="22"/>
        <v>42331</v>
      </c>
      <c r="B400" s="318"/>
      <c r="C400" s="348"/>
      <c r="D400" s="337"/>
      <c r="E400" s="187">
        <f t="shared" ca="1" si="21"/>
        <v>42331</v>
      </c>
      <c r="F400" s="203"/>
      <c r="G400" s="112"/>
      <c r="H400" s="187"/>
      <c r="I400" s="187"/>
      <c r="J400" s="152"/>
      <c r="K400" s="165"/>
      <c r="L400" s="166"/>
      <c r="M400" s="165"/>
      <c r="N400" s="168"/>
      <c r="O400" s="342"/>
      <c r="P400" s="353">
        <f t="shared" si="23"/>
        <v>0</v>
      </c>
      <c r="Q400" s="353"/>
      <c r="R400" s="357"/>
    </row>
    <row r="401" spans="1:18" ht="27.75" customHeight="1">
      <c r="A401" s="310">
        <f t="shared" ca="1" si="22"/>
        <v>42331</v>
      </c>
      <c r="B401" s="318"/>
      <c r="C401" s="348"/>
      <c r="D401" s="337"/>
      <c r="E401" s="187">
        <f t="shared" ca="1" si="21"/>
        <v>42331</v>
      </c>
      <c r="F401" s="203"/>
      <c r="G401" s="112"/>
      <c r="H401" s="187"/>
      <c r="I401" s="187"/>
      <c r="J401" s="152"/>
      <c r="K401" s="165"/>
      <c r="L401" s="166"/>
      <c r="M401" s="165"/>
      <c r="N401" s="168"/>
      <c r="O401" s="342"/>
      <c r="P401" s="353">
        <f t="shared" si="23"/>
        <v>0</v>
      </c>
      <c r="Q401" s="353"/>
      <c r="R401" s="357"/>
    </row>
    <row r="402" spans="1:18" ht="27.75" customHeight="1">
      <c r="A402" s="310">
        <f t="shared" ca="1" si="22"/>
        <v>42331</v>
      </c>
      <c r="B402" s="318"/>
      <c r="C402" s="348"/>
      <c r="D402" s="337"/>
      <c r="E402" s="187">
        <f t="shared" ca="1" si="21"/>
        <v>42331</v>
      </c>
      <c r="F402" s="203"/>
      <c r="G402" s="112"/>
      <c r="H402" s="187"/>
      <c r="I402" s="187"/>
      <c r="J402" s="152"/>
      <c r="K402" s="165"/>
      <c r="L402" s="166"/>
      <c r="M402" s="165"/>
      <c r="N402" s="168"/>
      <c r="O402" s="342"/>
      <c r="P402" s="353">
        <f t="shared" si="23"/>
        <v>0</v>
      </c>
      <c r="Q402" s="353"/>
      <c r="R402" s="357"/>
    </row>
    <row r="403" spans="1:18" ht="27.75" customHeight="1">
      <c r="A403" s="310">
        <f t="shared" ca="1" si="22"/>
        <v>42331</v>
      </c>
      <c r="B403" s="318"/>
      <c r="C403" s="348"/>
      <c r="D403" s="337"/>
      <c r="E403" s="187">
        <f t="shared" ca="1" si="21"/>
        <v>42331</v>
      </c>
      <c r="F403" s="203"/>
      <c r="G403" s="112"/>
      <c r="H403" s="187"/>
      <c r="I403" s="187"/>
      <c r="J403" s="152"/>
      <c r="K403" s="165"/>
      <c r="L403" s="166"/>
      <c r="M403" s="165"/>
      <c r="N403" s="168"/>
      <c r="O403" s="342"/>
      <c r="P403" s="353">
        <f t="shared" si="23"/>
        <v>0</v>
      </c>
      <c r="Q403" s="353"/>
      <c r="R403" s="357"/>
    </row>
    <row r="404" spans="1:18" ht="27.75" customHeight="1">
      <c r="A404" s="310">
        <f t="shared" ca="1" si="22"/>
        <v>42331</v>
      </c>
      <c r="B404" s="318"/>
      <c r="C404" s="348"/>
      <c r="D404" s="337"/>
      <c r="E404" s="187">
        <f t="shared" ca="1" si="21"/>
        <v>42331</v>
      </c>
      <c r="F404" s="203"/>
      <c r="G404" s="112"/>
      <c r="H404" s="187"/>
      <c r="I404" s="187"/>
      <c r="J404" s="152"/>
      <c r="K404" s="165"/>
      <c r="L404" s="166"/>
      <c r="M404" s="165"/>
      <c r="N404" s="168"/>
      <c r="O404" s="342"/>
      <c r="P404" s="353">
        <f t="shared" si="23"/>
        <v>0</v>
      </c>
      <c r="Q404" s="353"/>
      <c r="R404" s="357"/>
    </row>
    <row r="405" spans="1:18" ht="27.75" customHeight="1">
      <c r="A405" s="310">
        <f t="shared" ca="1" si="22"/>
        <v>42331</v>
      </c>
      <c r="B405" s="318"/>
      <c r="C405" s="348"/>
      <c r="D405" s="337"/>
      <c r="E405" s="187">
        <f t="shared" ca="1" si="21"/>
        <v>42331</v>
      </c>
      <c r="F405" s="203"/>
      <c r="G405" s="112"/>
      <c r="H405" s="187"/>
      <c r="I405" s="187"/>
      <c r="J405" s="152"/>
      <c r="K405" s="165"/>
      <c r="L405" s="166"/>
      <c r="M405" s="165"/>
      <c r="N405" s="168"/>
      <c r="O405" s="342"/>
      <c r="P405" s="353">
        <f t="shared" si="23"/>
        <v>0</v>
      </c>
      <c r="Q405" s="353"/>
      <c r="R405" s="357"/>
    </row>
    <row r="406" spans="1:18" ht="27.75" customHeight="1">
      <c r="A406" s="310">
        <f t="shared" ca="1" si="22"/>
        <v>42331</v>
      </c>
      <c r="B406" s="318"/>
      <c r="C406" s="348"/>
      <c r="D406" s="337"/>
      <c r="E406" s="187">
        <f t="shared" ca="1" si="21"/>
        <v>42331</v>
      </c>
      <c r="F406" s="203"/>
      <c r="G406" s="112"/>
      <c r="H406" s="187"/>
      <c r="I406" s="187"/>
      <c r="J406" s="152"/>
      <c r="K406" s="165"/>
      <c r="L406" s="166"/>
      <c r="M406" s="165"/>
      <c r="N406" s="168"/>
      <c r="O406" s="342"/>
      <c r="P406" s="353">
        <f t="shared" si="23"/>
        <v>0</v>
      </c>
      <c r="Q406" s="353"/>
      <c r="R406" s="357"/>
    </row>
    <row r="407" spans="1:18" ht="27.75" customHeight="1">
      <c r="A407" s="310">
        <f t="shared" ca="1" si="22"/>
        <v>42331</v>
      </c>
      <c r="B407" s="318"/>
      <c r="C407" s="348"/>
      <c r="D407" s="337"/>
      <c r="E407" s="187">
        <f t="shared" ca="1" si="21"/>
        <v>42331</v>
      </c>
      <c r="F407" s="203"/>
      <c r="G407" s="112"/>
      <c r="H407" s="187"/>
      <c r="I407" s="187"/>
      <c r="J407" s="152"/>
      <c r="K407" s="165"/>
      <c r="L407" s="166"/>
      <c r="M407" s="165"/>
      <c r="N407" s="168"/>
      <c r="O407" s="342"/>
      <c r="P407" s="353">
        <f t="shared" si="23"/>
        <v>0</v>
      </c>
      <c r="Q407" s="353"/>
      <c r="R407" s="357"/>
    </row>
    <row r="408" spans="1:18" ht="27.75" customHeight="1">
      <c r="A408" s="310">
        <f t="shared" ca="1" si="22"/>
        <v>42331</v>
      </c>
      <c r="B408" s="318"/>
      <c r="C408" s="348"/>
      <c r="D408" s="337"/>
      <c r="E408" s="187">
        <f t="shared" ca="1" si="21"/>
        <v>42331</v>
      </c>
      <c r="F408" s="203"/>
      <c r="G408" s="112"/>
      <c r="H408" s="187"/>
      <c r="I408" s="187"/>
      <c r="J408" s="152"/>
      <c r="K408" s="165"/>
      <c r="L408" s="166"/>
      <c r="M408" s="165"/>
      <c r="N408" s="168"/>
      <c r="O408" s="342"/>
      <c r="P408" s="353">
        <f t="shared" si="23"/>
        <v>0</v>
      </c>
      <c r="Q408" s="353"/>
      <c r="R408" s="357"/>
    </row>
    <row r="409" spans="1:18" ht="27.75" customHeight="1">
      <c r="A409" s="310">
        <f t="shared" ca="1" si="22"/>
        <v>42331</v>
      </c>
      <c r="B409" s="318"/>
      <c r="C409" s="348"/>
      <c r="D409" s="337"/>
      <c r="E409" s="187">
        <f t="shared" ca="1" si="21"/>
        <v>42331</v>
      </c>
      <c r="F409" s="203"/>
      <c r="G409" s="112"/>
      <c r="H409" s="187"/>
      <c r="I409" s="187"/>
      <c r="J409" s="152"/>
      <c r="K409" s="165"/>
      <c r="L409" s="166"/>
      <c r="M409" s="165"/>
      <c r="N409" s="168"/>
      <c r="O409" s="342"/>
      <c r="P409" s="353">
        <f t="shared" si="23"/>
        <v>0</v>
      </c>
      <c r="Q409" s="353"/>
      <c r="R409" s="357"/>
    </row>
    <row r="410" spans="1:18" ht="27.75" customHeight="1">
      <c r="A410" s="310">
        <f t="shared" ca="1" si="22"/>
        <v>42331</v>
      </c>
      <c r="B410" s="318"/>
      <c r="C410" s="348"/>
      <c r="D410" s="337"/>
      <c r="E410" s="187">
        <f t="shared" ref="E410:E461" ca="1" si="24">IF(ISBLANK(D410),+A410+C410/24,+A410+D410/24)</f>
        <v>42331</v>
      </c>
      <c r="F410" s="203"/>
      <c r="G410" s="112"/>
      <c r="H410" s="187"/>
      <c r="I410" s="187"/>
      <c r="J410" s="152"/>
      <c r="K410" s="165"/>
      <c r="L410" s="166"/>
      <c r="M410" s="165"/>
      <c r="N410" s="168"/>
      <c r="O410" s="342"/>
      <c r="P410" s="353">
        <f t="shared" si="23"/>
        <v>0</v>
      </c>
      <c r="Q410" s="353"/>
      <c r="R410" s="357"/>
    </row>
    <row r="411" spans="1:18" ht="27.75" customHeight="1">
      <c r="A411" s="310">
        <f t="shared" ca="1" si="22"/>
        <v>42331</v>
      </c>
      <c r="B411" s="318"/>
      <c r="C411" s="348"/>
      <c r="D411" s="337"/>
      <c r="E411" s="187">
        <f t="shared" ca="1" si="24"/>
        <v>42331</v>
      </c>
      <c r="F411" s="203"/>
      <c r="G411" s="112"/>
      <c r="H411" s="187"/>
      <c r="I411" s="187"/>
      <c r="J411" s="152"/>
      <c r="K411" s="165"/>
      <c r="L411" s="166"/>
      <c r="M411" s="165"/>
      <c r="N411" s="168"/>
      <c r="O411" s="342"/>
      <c r="P411" s="353">
        <f t="shared" si="23"/>
        <v>0</v>
      </c>
      <c r="Q411" s="353"/>
      <c r="R411" s="357"/>
    </row>
    <row r="412" spans="1:18" ht="27.75" customHeight="1">
      <c r="A412" s="310">
        <f t="shared" ca="1" si="22"/>
        <v>42331</v>
      </c>
      <c r="B412" s="318"/>
      <c r="C412" s="348"/>
      <c r="D412" s="337"/>
      <c r="E412" s="187">
        <f t="shared" ca="1" si="24"/>
        <v>42331</v>
      </c>
      <c r="F412" s="203"/>
      <c r="G412" s="112"/>
      <c r="H412" s="187"/>
      <c r="I412" s="187"/>
      <c r="J412" s="152"/>
      <c r="K412" s="165"/>
      <c r="L412" s="166"/>
      <c r="M412" s="165"/>
      <c r="N412" s="168"/>
      <c r="O412" s="342"/>
      <c r="P412" s="353">
        <f t="shared" si="23"/>
        <v>0</v>
      </c>
      <c r="Q412" s="353"/>
      <c r="R412" s="357"/>
    </row>
    <row r="413" spans="1:18" ht="27.75" customHeight="1">
      <c r="A413" s="310">
        <f t="shared" ca="1" si="22"/>
        <v>42331</v>
      </c>
      <c r="B413" s="318"/>
      <c r="C413" s="348"/>
      <c r="D413" s="337"/>
      <c r="E413" s="187">
        <f t="shared" ca="1" si="24"/>
        <v>42331</v>
      </c>
      <c r="F413" s="203"/>
      <c r="G413" s="112"/>
      <c r="H413" s="187"/>
      <c r="I413" s="187"/>
      <c r="J413" s="152"/>
      <c r="K413" s="165"/>
      <c r="L413" s="166"/>
      <c r="M413" s="165"/>
      <c r="N413" s="168"/>
      <c r="O413" s="342"/>
      <c r="P413" s="353">
        <f t="shared" si="23"/>
        <v>0</v>
      </c>
      <c r="Q413" s="353"/>
      <c r="R413" s="357"/>
    </row>
    <row r="414" spans="1:18" ht="27.75" customHeight="1">
      <c r="A414" s="310">
        <f t="shared" ca="1" si="22"/>
        <v>42331</v>
      </c>
      <c r="B414" s="318"/>
      <c r="C414" s="348"/>
      <c r="D414" s="337"/>
      <c r="E414" s="187">
        <f t="shared" ca="1" si="24"/>
        <v>42331</v>
      </c>
      <c r="F414" s="203"/>
      <c r="G414" s="112"/>
      <c r="H414" s="187"/>
      <c r="I414" s="187"/>
      <c r="J414" s="152"/>
      <c r="K414" s="165"/>
      <c r="L414" s="166"/>
      <c r="M414" s="165"/>
      <c r="N414" s="168"/>
      <c r="O414" s="342"/>
      <c r="P414" s="353">
        <f t="shared" si="23"/>
        <v>0</v>
      </c>
      <c r="Q414" s="353"/>
      <c r="R414" s="357"/>
    </row>
    <row r="415" spans="1:18" ht="27.75" customHeight="1">
      <c r="A415" s="310"/>
      <c r="B415" s="318"/>
      <c r="C415" s="348"/>
      <c r="D415" s="337"/>
      <c r="E415" s="187"/>
      <c r="F415" s="203"/>
      <c r="G415" s="112"/>
      <c r="H415" s="187"/>
      <c r="I415" s="187"/>
      <c r="J415" s="152"/>
      <c r="K415" s="165"/>
      <c r="L415" s="166"/>
      <c r="M415" s="165"/>
      <c r="N415" s="168"/>
      <c r="O415" s="342"/>
      <c r="P415" s="353">
        <f t="shared" si="23"/>
        <v>0</v>
      </c>
      <c r="Q415" s="353"/>
      <c r="R415" s="357"/>
    </row>
    <row r="416" spans="1:18" ht="27.75" customHeight="1">
      <c r="A416" s="310">
        <f ca="1">+E414</f>
        <v>42331</v>
      </c>
      <c r="B416" s="318"/>
      <c r="C416" s="348"/>
      <c r="D416" s="337"/>
      <c r="E416" s="187">
        <f t="shared" ca="1" si="24"/>
        <v>42331</v>
      </c>
      <c r="F416" s="203"/>
      <c r="G416" s="112"/>
      <c r="H416" s="187"/>
      <c r="I416" s="187"/>
      <c r="J416" s="152"/>
      <c r="K416" s="165"/>
      <c r="L416" s="166"/>
      <c r="M416" s="165"/>
      <c r="N416" s="168"/>
      <c r="O416" s="342"/>
      <c r="P416" s="353">
        <f t="shared" si="23"/>
        <v>0</v>
      </c>
      <c r="Q416" s="353"/>
      <c r="R416" s="357"/>
    </row>
    <row r="417" spans="1:18" ht="27.75" customHeight="1">
      <c r="A417" s="310">
        <f t="shared" ca="1" si="22"/>
        <v>42331</v>
      </c>
      <c r="B417" s="318"/>
      <c r="C417" s="348"/>
      <c r="D417" s="337"/>
      <c r="E417" s="187">
        <f t="shared" ca="1" si="24"/>
        <v>42331</v>
      </c>
      <c r="F417" s="203"/>
      <c r="G417" s="112"/>
      <c r="H417" s="187"/>
      <c r="I417" s="187"/>
      <c r="J417" s="152"/>
      <c r="K417" s="165"/>
      <c r="L417" s="166"/>
      <c r="M417" s="165"/>
      <c r="N417" s="168"/>
      <c r="O417" s="342"/>
      <c r="P417" s="353">
        <f t="shared" si="23"/>
        <v>0</v>
      </c>
      <c r="Q417" s="353"/>
      <c r="R417" s="357"/>
    </row>
    <row r="418" spans="1:18" ht="27.75" customHeight="1">
      <c r="A418" s="310">
        <f t="shared" ca="1" si="22"/>
        <v>42331</v>
      </c>
      <c r="B418" s="318"/>
      <c r="C418" s="348"/>
      <c r="D418" s="337"/>
      <c r="E418" s="187">
        <f t="shared" ca="1" si="24"/>
        <v>42331</v>
      </c>
      <c r="F418" s="203"/>
      <c r="G418" s="112"/>
      <c r="H418" s="187"/>
      <c r="I418" s="187"/>
      <c r="J418" s="152"/>
      <c r="K418" s="165"/>
      <c r="L418" s="166"/>
      <c r="M418" s="165"/>
      <c r="N418" s="168"/>
      <c r="O418" s="342"/>
      <c r="P418" s="353">
        <f t="shared" si="23"/>
        <v>0</v>
      </c>
      <c r="Q418" s="353"/>
      <c r="R418" s="357"/>
    </row>
    <row r="419" spans="1:18" ht="27.75" customHeight="1">
      <c r="A419" s="310">
        <f t="shared" ca="1" si="22"/>
        <v>42331</v>
      </c>
      <c r="B419" s="318"/>
      <c r="C419" s="348"/>
      <c r="D419" s="337"/>
      <c r="E419" s="187">
        <f t="shared" ca="1" si="24"/>
        <v>42331</v>
      </c>
      <c r="F419" s="203"/>
      <c r="G419" s="112"/>
      <c r="H419" s="187"/>
      <c r="I419" s="187"/>
      <c r="J419" s="152"/>
      <c r="K419" s="165"/>
      <c r="L419" s="166"/>
      <c r="M419" s="165"/>
      <c r="N419" s="168"/>
      <c r="O419" s="342"/>
      <c r="P419" s="353">
        <f t="shared" si="23"/>
        <v>0</v>
      </c>
      <c r="Q419" s="353"/>
      <c r="R419" s="357"/>
    </row>
    <row r="420" spans="1:18" ht="27.75" customHeight="1">
      <c r="A420" s="310">
        <f t="shared" ca="1" si="22"/>
        <v>42331</v>
      </c>
      <c r="B420" s="318"/>
      <c r="C420" s="348"/>
      <c r="D420" s="337"/>
      <c r="E420" s="187">
        <f t="shared" ca="1" si="24"/>
        <v>42331</v>
      </c>
      <c r="F420" s="203"/>
      <c r="G420" s="112"/>
      <c r="H420" s="187"/>
      <c r="I420" s="187"/>
      <c r="J420" s="152"/>
      <c r="K420" s="165"/>
      <c r="L420" s="166"/>
      <c r="M420" s="165"/>
      <c r="N420" s="168"/>
      <c r="O420" s="342"/>
      <c r="P420" s="353">
        <f t="shared" ref="P420:P483" si="25">O420-D420</f>
        <v>0</v>
      </c>
      <c r="Q420" s="353"/>
      <c r="R420" s="357"/>
    </row>
    <row r="421" spans="1:18" ht="27.75" customHeight="1">
      <c r="A421" s="310">
        <f t="shared" ca="1" si="22"/>
        <v>42331</v>
      </c>
      <c r="B421" s="318"/>
      <c r="C421" s="348"/>
      <c r="D421" s="337"/>
      <c r="E421" s="187">
        <f t="shared" ca="1" si="24"/>
        <v>42331</v>
      </c>
      <c r="F421" s="203"/>
      <c r="G421" s="112"/>
      <c r="H421" s="187"/>
      <c r="I421" s="187"/>
      <c r="J421" s="152"/>
      <c r="K421" s="165"/>
      <c r="L421" s="166"/>
      <c r="M421" s="165"/>
      <c r="N421" s="168"/>
      <c r="O421" s="342"/>
      <c r="P421" s="353">
        <f t="shared" si="25"/>
        <v>0</v>
      </c>
      <c r="Q421" s="353"/>
      <c r="R421" s="357"/>
    </row>
    <row r="422" spans="1:18" ht="27.75" customHeight="1">
      <c r="A422" s="310">
        <f t="shared" ca="1" si="22"/>
        <v>42331</v>
      </c>
      <c r="B422" s="318"/>
      <c r="C422" s="348"/>
      <c r="D422" s="337"/>
      <c r="E422" s="187">
        <f t="shared" ca="1" si="24"/>
        <v>42331</v>
      </c>
      <c r="F422" s="203"/>
      <c r="G422" s="112"/>
      <c r="H422" s="187"/>
      <c r="I422" s="187"/>
      <c r="J422" s="152"/>
      <c r="K422" s="165"/>
      <c r="L422" s="166"/>
      <c r="M422" s="165"/>
      <c r="N422" s="168"/>
      <c r="O422" s="342"/>
      <c r="P422" s="353">
        <f t="shared" si="25"/>
        <v>0</v>
      </c>
      <c r="Q422" s="353"/>
      <c r="R422" s="357"/>
    </row>
    <row r="423" spans="1:18" ht="27.75" customHeight="1">
      <c r="A423" s="310">
        <f t="shared" ca="1" si="22"/>
        <v>42331</v>
      </c>
      <c r="B423" s="318"/>
      <c r="C423" s="348"/>
      <c r="D423" s="337"/>
      <c r="E423" s="187">
        <f t="shared" ca="1" si="24"/>
        <v>42331</v>
      </c>
      <c r="F423" s="203"/>
      <c r="G423" s="112"/>
      <c r="H423" s="187"/>
      <c r="I423" s="187"/>
      <c r="J423" s="152"/>
      <c r="K423" s="165"/>
      <c r="L423" s="166"/>
      <c r="M423" s="165"/>
      <c r="N423" s="168"/>
      <c r="O423" s="342"/>
      <c r="P423" s="353">
        <f t="shared" si="25"/>
        <v>0</v>
      </c>
      <c r="Q423" s="353"/>
      <c r="R423" s="357"/>
    </row>
    <row r="424" spans="1:18" ht="27.75" customHeight="1">
      <c r="A424" s="310">
        <f t="shared" ca="1" si="22"/>
        <v>42331</v>
      </c>
      <c r="B424" s="318"/>
      <c r="C424" s="348"/>
      <c r="D424" s="337"/>
      <c r="E424" s="187">
        <f t="shared" ca="1" si="24"/>
        <v>42331</v>
      </c>
      <c r="F424" s="203"/>
      <c r="G424" s="112"/>
      <c r="H424" s="187"/>
      <c r="I424" s="187"/>
      <c r="J424" s="152"/>
      <c r="K424" s="165"/>
      <c r="L424" s="166"/>
      <c r="M424" s="165"/>
      <c r="N424" s="168"/>
      <c r="O424" s="342"/>
      <c r="P424" s="353">
        <f t="shared" si="25"/>
        <v>0</v>
      </c>
      <c r="Q424" s="353"/>
      <c r="R424" s="357"/>
    </row>
    <row r="425" spans="1:18" ht="27.75" customHeight="1">
      <c r="A425" s="310">
        <f t="shared" ca="1" si="22"/>
        <v>42331</v>
      </c>
      <c r="B425" s="318"/>
      <c r="C425" s="348"/>
      <c r="D425" s="337"/>
      <c r="E425" s="187">
        <f t="shared" ca="1" si="24"/>
        <v>42331</v>
      </c>
      <c r="F425" s="203"/>
      <c r="G425" s="112"/>
      <c r="H425" s="187"/>
      <c r="I425" s="187"/>
      <c r="J425" s="152"/>
      <c r="K425" s="165"/>
      <c r="L425" s="166"/>
      <c r="M425" s="165"/>
      <c r="N425" s="168"/>
      <c r="O425" s="342"/>
      <c r="P425" s="353">
        <f t="shared" si="25"/>
        <v>0</v>
      </c>
      <c r="Q425" s="353"/>
      <c r="R425" s="357"/>
    </row>
    <row r="426" spans="1:18" ht="27.75" customHeight="1">
      <c r="A426" s="310">
        <f t="shared" ca="1" si="22"/>
        <v>42331</v>
      </c>
      <c r="B426" s="318"/>
      <c r="C426" s="348"/>
      <c r="D426" s="337"/>
      <c r="E426" s="187">
        <f t="shared" ca="1" si="24"/>
        <v>42331</v>
      </c>
      <c r="F426" s="203"/>
      <c r="G426" s="112"/>
      <c r="H426" s="187"/>
      <c r="I426" s="187"/>
      <c r="J426" s="152"/>
      <c r="K426" s="165"/>
      <c r="L426" s="166"/>
      <c r="M426" s="165"/>
      <c r="N426" s="168"/>
      <c r="O426" s="342"/>
      <c r="P426" s="353">
        <f t="shared" si="25"/>
        <v>0</v>
      </c>
      <c r="Q426" s="353"/>
      <c r="R426" s="357"/>
    </row>
    <row r="427" spans="1:18" ht="27.75" customHeight="1">
      <c r="A427" s="310">
        <f t="shared" ca="1" si="22"/>
        <v>42331</v>
      </c>
      <c r="B427" s="318"/>
      <c r="C427" s="348"/>
      <c r="D427" s="337"/>
      <c r="E427" s="187">
        <f t="shared" ca="1" si="24"/>
        <v>42331</v>
      </c>
      <c r="F427" s="203"/>
      <c r="G427" s="112"/>
      <c r="H427" s="187"/>
      <c r="I427" s="187"/>
      <c r="J427" s="152"/>
      <c r="K427" s="165"/>
      <c r="L427" s="166"/>
      <c r="M427" s="165"/>
      <c r="N427" s="168"/>
      <c r="O427" s="342"/>
      <c r="P427" s="353">
        <f t="shared" si="25"/>
        <v>0</v>
      </c>
      <c r="Q427" s="353"/>
      <c r="R427" s="357"/>
    </row>
    <row r="428" spans="1:18" ht="27.75" customHeight="1">
      <c r="A428" s="310">
        <f t="shared" ca="1" si="22"/>
        <v>42331</v>
      </c>
      <c r="B428" s="318"/>
      <c r="C428" s="348"/>
      <c r="D428" s="337"/>
      <c r="E428" s="187">
        <f t="shared" ca="1" si="24"/>
        <v>42331</v>
      </c>
      <c r="F428" s="203"/>
      <c r="G428" s="112"/>
      <c r="H428" s="187"/>
      <c r="I428" s="187"/>
      <c r="J428" s="152"/>
      <c r="K428" s="165"/>
      <c r="L428" s="166"/>
      <c r="M428" s="165"/>
      <c r="N428" s="168"/>
      <c r="O428" s="342"/>
      <c r="P428" s="353">
        <f t="shared" si="25"/>
        <v>0</v>
      </c>
      <c r="Q428" s="353"/>
      <c r="R428" s="357"/>
    </row>
    <row r="429" spans="1:18" ht="27.75" customHeight="1">
      <c r="A429" s="310">
        <f t="shared" ca="1" si="22"/>
        <v>42331</v>
      </c>
      <c r="B429" s="318"/>
      <c r="C429" s="348"/>
      <c r="D429" s="337"/>
      <c r="E429" s="187">
        <f t="shared" ca="1" si="24"/>
        <v>42331</v>
      </c>
      <c r="F429" s="203"/>
      <c r="G429" s="112"/>
      <c r="H429" s="187"/>
      <c r="I429" s="187"/>
      <c r="J429" s="152"/>
      <c r="K429" s="165"/>
      <c r="L429" s="166"/>
      <c r="M429" s="165"/>
      <c r="N429" s="168"/>
      <c r="O429" s="342"/>
      <c r="P429" s="353">
        <f t="shared" si="25"/>
        <v>0</v>
      </c>
      <c r="Q429" s="353"/>
      <c r="R429" s="357"/>
    </row>
    <row r="430" spans="1:18" ht="27.75" customHeight="1">
      <c r="A430" s="310">
        <f t="shared" ca="1" si="22"/>
        <v>42331</v>
      </c>
      <c r="B430" s="318"/>
      <c r="C430" s="348"/>
      <c r="D430" s="337"/>
      <c r="E430" s="187">
        <f t="shared" ca="1" si="24"/>
        <v>42331</v>
      </c>
      <c r="F430" s="203"/>
      <c r="G430" s="112"/>
      <c r="H430" s="187"/>
      <c r="I430" s="187"/>
      <c r="J430" s="152"/>
      <c r="K430" s="165"/>
      <c r="L430" s="166"/>
      <c r="M430" s="165"/>
      <c r="N430" s="168"/>
      <c r="O430" s="342"/>
      <c r="P430" s="353">
        <f t="shared" si="25"/>
        <v>0</v>
      </c>
      <c r="Q430" s="353"/>
      <c r="R430" s="357"/>
    </row>
    <row r="431" spans="1:18" ht="27.75" customHeight="1">
      <c r="A431" s="310">
        <f t="shared" ca="1" si="22"/>
        <v>42331</v>
      </c>
      <c r="B431" s="318"/>
      <c r="C431" s="348"/>
      <c r="D431" s="337"/>
      <c r="E431" s="187">
        <f t="shared" ca="1" si="24"/>
        <v>42331</v>
      </c>
      <c r="F431" s="203"/>
      <c r="G431" s="112"/>
      <c r="H431" s="187"/>
      <c r="I431" s="187"/>
      <c r="J431" s="152"/>
      <c r="K431" s="165"/>
      <c r="L431" s="166"/>
      <c r="M431" s="165"/>
      <c r="N431" s="168"/>
      <c r="O431" s="342"/>
      <c r="P431" s="353">
        <f t="shared" si="25"/>
        <v>0</v>
      </c>
      <c r="Q431" s="353"/>
      <c r="R431" s="357"/>
    </row>
    <row r="432" spans="1:18" ht="27.75" customHeight="1">
      <c r="A432" s="310">
        <f t="shared" ca="1" si="22"/>
        <v>42331</v>
      </c>
      <c r="B432" s="318"/>
      <c r="C432" s="348"/>
      <c r="D432" s="337"/>
      <c r="E432" s="187">
        <f t="shared" ca="1" si="24"/>
        <v>42331</v>
      </c>
      <c r="F432" s="203"/>
      <c r="G432" s="112"/>
      <c r="H432" s="187"/>
      <c r="I432" s="187"/>
      <c r="J432" s="152"/>
      <c r="K432" s="165"/>
      <c r="L432" s="166"/>
      <c r="M432" s="165"/>
      <c r="N432" s="168"/>
      <c r="O432" s="342"/>
      <c r="P432" s="353">
        <f t="shared" si="25"/>
        <v>0</v>
      </c>
      <c r="Q432" s="353"/>
      <c r="R432" s="357"/>
    </row>
    <row r="433" spans="1:18" ht="27.75" customHeight="1">
      <c r="A433" s="310">
        <f t="shared" ca="1" si="22"/>
        <v>42331</v>
      </c>
      <c r="B433" s="318"/>
      <c r="C433" s="348"/>
      <c r="D433" s="337"/>
      <c r="E433" s="187">
        <f t="shared" ca="1" si="24"/>
        <v>42331</v>
      </c>
      <c r="F433" s="203"/>
      <c r="G433" s="112"/>
      <c r="H433" s="187"/>
      <c r="I433" s="187"/>
      <c r="J433" s="152"/>
      <c r="K433" s="165"/>
      <c r="L433" s="166"/>
      <c r="M433" s="165"/>
      <c r="N433" s="168"/>
      <c r="O433" s="342"/>
      <c r="P433" s="353">
        <f t="shared" si="25"/>
        <v>0</v>
      </c>
      <c r="Q433" s="353"/>
      <c r="R433" s="357"/>
    </row>
    <row r="434" spans="1:18" ht="27.75" customHeight="1">
      <c r="A434" s="310">
        <f t="shared" ca="1" si="22"/>
        <v>42331</v>
      </c>
      <c r="B434" s="318"/>
      <c r="C434" s="348"/>
      <c r="D434" s="337"/>
      <c r="E434" s="187">
        <f t="shared" ca="1" si="24"/>
        <v>42331</v>
      </c>
      <c r="F434" s="203"/>
      <c r="G434" s="112"/>
      <c r="H434" s="187"/>
      <c r="I434" s="187"/>
      <c r="J434" s="152"/>
      <c r="K434" s="165"/>
      <c r="L434" s="166"/>
      <c r="M434" s="165"/>
      <c r="N434" s="168"/>
      <c r="O434" s="342"/>
      <c r="P434" s="353">
        <f t="shared" si="25"/>
        <v>0</v>
      </c>
      <c r="Q434" s="353"/>
      <c r="R434" s="357"/>
    </row>
    <row r="435" spans="1:18" ht="27.75" customHeight="1">
      <c r="A435" s="310">
        <f t="shared" ca="1" si="22"/>
        <v>42331</v>
      </c>
      <c r="B435" s="318"/>
      <c r="C435" s="348"/>
      <c r="D435" s="337"/>
      <c r="E435" s="187">
        <f t="shared" ca="1" si="24"/>
        <v>42331</v>
      </c>
      <c r="F435" s="203"/>
      <c r="G435" s="112"/>
      <c r="H435" s="187"/>
      <c r="I435" s="187"/>
      <c r="J435" s="152"/>
      <c r="K435" s="165"/>
      <c r="L435" s="166"/>
      <c r="M435" s="165"/>
      <c r="N435" s="168"/>
      <c r="O435" s="342"/>
      <c r="P435" s="353">
        <f t="shared" si="25"/>
        <v>0</v>
      </c>
      <c r="Q435" s="353"/>
      <c r="R435" s="357"/>
    </row>
    <row r="436" spans="1:18" ht="27.75" customHeight="1">
      <c r="A436" s="310">
        <f t="shared" ca="1" si="22"/>
        <v>42331</v>
      </c>
      <c r="B436" s="318"/>
      <c r="C436" s="348"/>
      <c r="D436" s="337"/>
      <c r="E436" s="187">
        <f t="shared" ca="1" si="24"/>
        <v>42331</v>
      </c>
      <c r="F436" s="203"/>
      <c r="G436" s="112"/>
      <c r="H436" s="187"/>
      <c r="I436" s="187"/>
      <c r="J436" s="152"/>
      <c r="K436" s="165"/>
      <c r="L436" s="166"/>
      <c r="M436" s="165"/>
      <c r="N436" s="168"/>
      <c r="O436" s="342"/>
      <c r="P436" s="353">
        <f t="shared" si="25"/>
        <v>0</v>
      </c>
      <c r="Q436" s="353"/>
      <c r="R436" s="357"/>
    </row>
    <row r="437" spans="1:18" ht="27.75" customHeight="1">
      <c r="A437" s="310">
        <f t="shared" ca="1" si="22"/>
        <v>42331</v>
      </c>
      <c r="B437" s="318"/>
      <c r="C437" s="348"/>
      <c r="D437" s="337"/>
      <c r="E437" s="187">
        <f t="shared" ca="1" si="24"/>
        <v>42331</v>
      </c>
      <c r="F437" s="203"/>
      <c r="G437" s="112"/>
      <c r="H437" s="187"/>
      <c r="I437" s="187"/>
      <c r="J437" s="152"/>
      <c r="K437" s="165"/>
      <c r="L437" s="166"/>
      <c r="M437" s="165"/>
      <c r="N437" s="168"/>
      <c r="O437" s="342"/>
      <c r="P437" s="353">
        <f t="shared" si="25"/>
        <v>0</v>
      </c>
      <c r="Q437" s="353"/>
      <c r="R437" s="357"/>
    </row>
    <row r="438" spans="1:18" ht="27.75" customHeight="1">
      <c r="A438" s="310">
        <f t="shared" ca="1" si="22"/>
        <v>42331</v>
      </c>
      <c r="B438" s="318"/>
      <c r="C438" s="348"/>
      <c r="D438" s="337"/>
      <c r="E438" s="187">
        <f t="shared" ca="1" si="24"/>
        <v>42331</v>
      </c>
      <c r="F438" s="203"/>
      <c r="G438" s="112"/>
      <c r="H438" s="187"/>
      <c r="I438" s="187"/>
      <c r="J438" s="152"/>
      <c r="K438" s="165"/>
      <c r="L438" s="166"/>
      <c r="M438" s="165"/>
      <c r="N438" s="168"/>
      <c r="O438" s="342"/>
      <c r="P438" s="353">
        <f t="shared" si="25"/>
        <v>0</v>
      </c>
      <c r="Q438" s="353"/>
      <c r="R438" s="357"/>
    </row>
    <row r="439" spans="1:18" ht="27.75" customHeight="1">
      <c r="A439" s="310">
        <f t="shared" ca="1" si="22"/>
        <v>42331</v>
      </c>
      <c r="B439" s="318"/>
      <c r="C439" s="348"/>
      <c r="D439" s="337"/>
      <c r="E439" s="187">
        <f t="shared" ca="1" si="24"/>
        <v>42331</v>
      </c>
      <c r="F439" s="203"/>
      <c r="G439" s="112"/>
      <c r="H439" s="187"/>
      <c r="I439" s="187"/>
      <c r="J439" s="152"/>
      <c r="K439" s="165"/>
      <c r="L439" s="166"/>
      <c r="M439" s="165"/>
      <c r="N439" s="168"/>
      <c r="O439" s="342"/>
      <c r="P439" s="353">
        <f t="shared" si="25"/>
        <v>0</v>
      </c>
      <c r="Q439" s="353"/>
      <c r="R439" s="357"/>
    </row>
    <row r="440" spans="1:18" ht="27.75" customHeight="1">
      <c r="A440" s="310">
        <f t="shared" ca="1" si="22"/>
        <v>42331</v>
      </c>
      <c r="B440" s="318"/>
      <c r="C440" s="348"/>
      <c r="D440" s="337"/>
      <c r="E440" s="187">
        <f t="shared" ca="1" si="24"/>
        <v>42331</v>
      </c>
      <c r="F440" s="203"/>
      <c r="G440" s="112"/>
      <c r="H440" s="187"/>
      <c r="I440" s="187"/>
      <c r="J440" s="152"/>
      <c r="K440" s="165"/>
      <c r="L440" s="166"/>
      <c r="M440" s="165"/>
      <c r="N440" s="168"/>
      <c r="O440" s="342"/>
      <c r="P440" s="353">
        <f t="shared" si="25"/>
        <v>0</v>
      </c>
      <c r="Q440" s="353"/>
      <c r="R440" s="357"/>
    </row>
    <row r="441" spans="1:18" ht="27.75" customHeight="1">
      <c r="A441" s="310">
        <f t="shared" ca="1" si="22"/>
        <v>42331</v>
      </c>
      <c r="B441" s="318"/>
      <c r="C441" s="348"/>
      <c r="D441" s="337"/>
      <c r="E441" s="187">
        <f t="shared" ca="1" si="24"/>
        <v>42331</v>
      </c>
      <c r="F441" s="203"/>
      <c r="G441" s="112"/>
      <c r="H441" s="187"/>
      <c r="I441" s="187"/>
      <c r="J441" s="152"/>
      <c r="K441" s="165"/>
      <c r="L441" s="166"/>
      <c r="M441" s="165"/>
      <c r="N441" s="168"/>
      <c r="O441" s="342"/>
      <c r="P441" s="353">
        <f t="shared" si="25"/>
        <v>0</v>
      </c>
      <c r="Q441" s="353"/>
      <c r="R441" s="357"/>
    </row>
    <row r="442" spans="1:18" ht="27.75" customHeight="1">
      <c r="A442" s="310">
        <f t="shared" ca="1" si="22"/>
        <v>42331</v>
      </c>
      <c r="B442" s="318"/>
      <c r="C442" s="348"/>
      <c r="D442" s="337"/>
      <c r="E442" s="187">
        <f t="shared" ca="1" si="24"/>
        <v>42331</v>
      </c>
      <c r="F442" s="203"/>
      <c r="G442" s="112"/>
      <c r="H442" s="187"/>
      <c r="I442" s="187"/>
      <c r="J442" s="152"/>
      <c r="K442" s="165"/>
      <c r="L442" s="166"/>
      <c r="M442" s="165"/>
      <c r="N442" s="168"/>
      <c r="O442" s="342"/>
      <c r="P442" s="353">
        <f t="shared" si="25"/>
        <v>0</v>
      </c>
      <c r="Q442" s="353"/>
      <c r="R442" s="357"/>
    </row>
    <row r="443" spans="1:18" ht="27.75" customHeight="1">
      <c r="A443" s="310">
        <f t="shared" ca="1" si="22"/>
        <v>42331</v>
      </c>
      <c r="B443" s="318"/>
      <c r="C443" s="348"/>
      <c r="D443" s="337"/>
      <c r="E443" s="187">
        <f t="shared" ca="1" si="24"/>
        <v>42331</v>
      </c>
      <c r="F443" s="203"/>
      <c r="G443" s="112"/>
      <c r="H443" s="187"/>
      <c r="I443" s="187"/>
      <c r="J443" s="152"/>
      <c r="K443" s="165"/>
      <c r="L443" s="166"/>
      <c r="M443" s="165"/>
      <c r="N443" s="168"/>
      <c r="O443" s="342"/>
      <c r="P443" s="353">
        <f t="shared" si="25"/>
        <v>0</v>
      </c>
      <c r="Q443" s="353"/>
      <c r="R443" s="357"/>
    </row>
    <row r="444" spans="1:18" ht="27.75" customHeight="1">
      <c r="A444" s="310">
        <f t="shared" ca="1" si="22"/>
        <v>42331</v>
      </c>
      <c r="B444" s="318"/>
      <c r="C444" s="348"/>
      <c r="D444" s="337"/>
      <c r="E444" s="187">
        <f t="shared" ca="1" si="24"/>
        <v>42331</v>
      </c>
      <c r="F444" s="203"/>
      <c r="G444" s="112"/>
      <c r="H444" s="187"/>
      <c r="I444" s="187"/>
      <c r="J444" s="152"/>
      <c r="K444" s="165"/>
      <c r="L444" s="166"/>
      <c r="M444" s="165"/>
      <c r="N444" s="168"/>
      <c r="O444" s="342"/>
      <c r="P444" s="353">
        <f t="shared" si="25"/>
        <v>0</v>
      </c>
      <c r="Q444" s="353"/>
      <c r="R444" s="357"/>
    </row>
    <row r="445" spans="1:18" ht="27.75" customHeight="1">
      <c r="A445" s="310">
        <f t="shared" ca="1" si="22"/>
        <v>42331</v>
      </c>
      <c r="B445" s="318"/>
      <c r="C445" s="348"/>
      <c r="D445" s="337"/>
      <c r="E445" s="187">
        <f t="shared" ca="1" si="24"/>
        <v>42331</v>
      </c>
      <c r="F445" s="203"/>
      <c r="G445" s="112"/>
      <c r="H445" s="187"/>
      <c r="I445" s="187"/>
      <c r="J445" s="152"/>
      <c r="K445" s="165"/>
      <c r="L445" s="166"/>
      <c r="M445" s="165"/>
      <c r="N445" s="168"/>
      <c r="O445" s="342"/>
      <c r="P445" s="353">
        <f t="shared" si="25"/>
        <v>0</v>
      </c>
      <c r="Q445" s="353"/>
      <c r="R445" s="357"/>
    </row>
    <row r="446" spans="1:18" ht="27.75" customHeight="1">
      <c r="A446" s="310">
        <f t="shared" ca="1" si="22"/>
        <v>42331</v>
      </c>
      <c r="B446" s="318"/>
      <c r="C446" s="348"/>
      <c r="D446" s="337"/>
      <c r="E446" s="187">
        <f t="shared" ca="1" si="24"/>
        <v>42331</v>
      </c>
      <c r="F446" s="203"/>
      <c r="G446" s="112"/>
      <c r="H446" s="187"/>
      <c r="I446" s="187"/>
      <c r="J446" s="152"/>
      <c r="K446" s="165"/>
      <c r="L446" s="166"/>
      <c r="M446" s="165"/>
      <c r="N446" s="168"/>
      <c r="O446" s="342"/>
      <c r="P446" s="353">
        <f t="shared" si="25"/>
        <v>0</v>
      </c>
      <c r="Q446" s="353"/>
      <c r="R446" s="357"/>
    </row>
    <row r="447" spans="1:18" ht="27.75" customHeight="1">
      <c r="A447" s="310">
        <f t="shared" ca="1" si="22"/>
        <v>42331</v>
      </c>
      <c r="B447" s="318"/>
      <c r="C447" s="348"/>
      <c r="D447" s="337"/>
      <c r="E447" s="187">
        <f t="shared" ca="1" si="24"/>
        <v>42331</v>
      </c>
      <c r="F447" s="203"/>
      <c r="G447" s="112"/>
      <c r="H447" s="187"/>
      <c r="I447" s="187"/>
      <c r="J447" s="152"/>
      <c r="K447" s="165"/>
      <c r="L447" s="166"/>
      <c r="M447" s="165"/>
      <c r="N447" s="168"/>
      <c r="O447" s="342"/>
      <c r="P447" s="353">
        <f t="shared" si="25"/>
        <v>0</v>
      </c>
      <c r="Q447" s="353"/>
      <c r="R447" s="357"/>
    </row>
    <row r="448" spans="1:18" ht="27.75" customHeight="1">
      <c r="A448" s="310">
        <f t="shared" ca="1" si="22"/>
        <v>42331</v>
      </c>
      <c r="B448" s="318"/>
      <c r="C448" s="348"/>
      <c r="D448" s="337"/>
      <c r="E448" s="187">
        <f t="shared" ca="1" si="24"/>
        <v>42331</v>
      </c>
      <c r="F448" s="203"/>
      <c r="G448" s="112"/>
      <c r="H448" s="187"/>
      <c r="I448" s="187"/>
      <c r="J448" s="152"/>
      <c r="K448" s="165"/>
      <c r="L448" s="166"/>
      <c r="M448" s="165"/>
      <c r="N448" s="168"/>
      <c r="O448" s="342"/>
      <c r="P448" s="353">
        <f t="shared" si="25"/>
        <v>0</v>
      </c>
      <c r="Q448" s="353"/>
      <c r="R448" s="357"/>
    </row>
    <row r="449" spans="1:18" ht="27.75" customHeight="1">
      <c r="A449" s="310">
        <f t="shared" ca="1" si="22"/>
        <v>42331</v>
      </c>
      <c r="B449" s="318"/>
      <c r="C449" s="348"/>
      <c r="D449" s="337"/>
      <c r="E449" s="187">
        <f t="shared" ca="1" si="24"/>
        <v>42331</v>
      </c>
      <c r="F449" s="203"/>
      <c r="G449" s="112"/>
      <c r="H449" s="187"/>
      <c r="I449" s="187"/>
      <c r="J449" s="152"/>
      <c r="K449" s="165"/>
      <c r="L449" s="166"/>
      <c r="M449" s="165"/>
      <c r="N449" s="168"/>
      <c r="O449" s="342"/>
      <c r="P449" s="353">
        <f t="shared" si="25"/>
        <v>0</v>
      </c>
      <c r="Q449" s="353"/>
      <c r="R449" s="357"/>
    </row>
    <row r="450" spans="1:18" ht="27.75" customHeight="1">
      <c r="A450" s="310">
        <f t="shared" ref="A450:A513" ca="1" si="26">+E449</f>
        <v>42331</v>
      </c>
      <c r="B450" s="318"/>
      <c r="C450" s="348"/>
      <c r="D450" s="337"/>
      <c r="E450" s="187">
        <f t="shared" ca="1" si="24"/>
        <v>42331</v>
      </c>
      <c r="F450" s="203"/>
      <c r="G450" s="112"/>
      <c r="H450" s="187"/>
      <c r="I450" s="187"/>
      <c r="J450" s="152"/>
      <c r="K450" s="165"/>
      <c r="L450" s="166"/>
      <c r="M450" s="165"/>
      <c r="N450" s="168"/>
      <c r="O450" s="342"/>
      <c r="P450" s="353">
        <f t="shared" si="25"/>
        <v>0</v>
      </c>
      <c r="Q450" s="353"/>
      <c r="R450" s="357"/>
    </row>
    <row r="451" spans="1:18" ht="27.75" customHeight="1">
      <c r="A451" s="310">
        <f t="shared" ca="1" si="26"/>
        <v>42331</v>
      </c>
      <c r="B451" s="318"/>
      <c r="C451" s="348"/>
      <c r="D451" s="337"/>
      <c r="E451" s="187">
        <f t="shared" ca="1" si="24"/>
        <v>42331</v>
      </c>
      <c r="F451" s="203"/>
      <c r="G451" s="112"/>
      <c r="H451" s="187"/>
      <c r="I451" s="187"/>
      <c r="J451" s="152"/>
      <c r="K451" s="165"/>
      <c r="L451" s="166"/>
      <c r="M451" s="165"/>
      <c r="N451" s="168"/>
      <c r="O451" s="342"/>
      <c r="P451" s="353">
        <f t="shared" si="25"/>
        <v>0</v>
      </c>
      <c r="Q451" s="353"/>
      <c r="R451" s="357"/>
    </row>
    <row r="452" spans="1:18" ht="27.75" customHeight="1">
      <c r="A452" s="310">
        <f t="shared" ca="1" si="26"/>
        <v>42331</v>
      </c>
      <c r="B452" s="318"/>
      <c r="C452" s="348"/>
      <c r="D452" s="337"/>
      <c r="E452" s="187">
        <f t="shared" ca="1" si="24"/>
        <v>42331</v>
      </c>
      <c r="F452" s="203"/>
      <c r="G452" s="112"/>
      <c r="H452" s="187"/>
      <c r="I452" s="187"/>
      <c r="J452" s="152"/>
      <c r="K452" s="165"/>
      <c r="L452" s="166"/>
      <c r="M452" s="165"/>
      <c r="N452" s="168"/>
      <c r="O452" s="342"/>
      <c r="P452" s="353">
        <f t="shared" si="25"/>
        <v>0</v>
      </c>
      <c r="Q452" s="353"/>
      <c r="R452" s="357"/>
    </row>
    <row r="453" spans="1:18" ht="27.75" customHeight="1">
      <c r="A453" s="310">
        <f t="shared" ca="1" si="26"/>
        <v>42331</v>
      </c>
      <c r="B453" s="318"/>
      <c r="C453" s="348"/>
      <c r="D453" s="337"/>
      <c r="E453" s="187">
        <f t="shared" ca="1" si="24"/>
        <v>42331</v>
      </c>
      <c r="F453" s="203"/>
      <c r="G453" s="112"/>
      <c r="H453" s="187"/>
      <c r="I453" s="187"/>
      <c r="J453" s="152"/>
      <c r="K453" s="165"/>
      <c r="L453" s="166"/>
      <c r="M453" s="165"/>
      <c r="N453" s="168"/>
      <c r="O453" s="342"/>
      <c r="P453" s="353">
        <f t="shared" si="25"/>
        <v>0</v>
      </c>
      <c r="Q453" s="353"/>
      <c r="R453" s="357"/>
    </row>
    <row r="454" spans="1:18" ht="27.75" customHeight="1">
      <c r="A454" s="310">
        <f t="shared" ca="1" si="26"/>
        <v>42331</v>
      </c>
      <c r="B454" s="318"/>
      <c r="C454" s="348"/>
      <c r="D454" s="337"/>
      <c r="E454" s="187">
        <f t="shared" ca="1" si="24"/>
        <v>42331</v>
      </c>
      <c r="F454" s="203"/>
      <c r="G454" s="112"/>
      <c r="H454" s="187"/>
      <c r="I454" s="187"/>
      <c r="J454" s="152"/>
      <c r="K454" s="165"/>
      <c r="L454" s="166"/>
      <c r="M454" s="165"/>
      <c r="N454" s="168"/>
      <c r="O454" s="342"/>
      <c r="P454" s="353">
        <f t="shared" si="25"/>
        <v>0</v>
      </c>
      <c r="Q454" s="353"/>
      <c r="R454" s="357"/>
    </row>
    <row r="455" spans="1:18" ht="27.75" customHeight="1">
      <c r="A455" s="310">
        <f t="shared" ca="1" si="26"/>
        <v>42331</v>
      </c>
      <c r="B455" s="318"/>
      <c r="C455" s="348"/>
      <c r="D455" s="337"/>
      <c r="E455" s="187">
        <f t="shared" ca="1" si="24"/>
        <v>42331</v>
      </c>
      <c r="F455" s="203"/>
      <c r="G455" s="112"/>
      <c r="H455" s="187"/>
      <c r="I455" s="187"/>
      <c r="J455" s="152"/>
      <c r="K455" s="165"/>
      <c r="L455" s="166"/>
      <c r="M455" s="165"/>
      <c r="N455" s="168"/>
      <c r="O455" s="342"/>
      <c r="P455" s="353">
        <f t="shared" si="25"/>
        <v>0</v>
      </c>
      <c r="Q455" s="353"/>
      <c r="R455" s="357"/>
    </row>
    <row r="456" spans="1:18" ht="27.75" customHeight="1">
      <c r="A456" s="310">
        <f t="shared" ca="1" si="26"/>
        <v>42331</v>
      </c>
      <c r="B456" s="318"/>
      <c r="C456" s="348"/>
      <c r="D456" s="337"/>
      <c r="E456" s="187">
        <f t="shared" ca="1" si="24"/>
        <v>42331</v>
      </c>
      <c r="F456" s="203"/>
      <c r="G456" s="112"/>
      <c r="H456" s="187"/>
      <c r="I456" s="187"/>
      <c r="J456" s="152"/>
      <c r="K456" s="165"/>
      <c r="L456" s="166"/>
      <c r="M456" s="165"/>
      <c r="N456" s="168"/>
      <c r="O456" s="342"/>
      <c r="P456" s="353">
        <f t="shared" si="25"/>
        <v>0</v>
      </c>
      <c r="Q456" s="353"/>
      <c r="R456" s="357"/>
    </row>
    <row r="457" spans="1:18" ht="27.75" customHeight="1">
      <c r="A457" s="310">
        <f t="shared" ca="1" si="26"/>
        <v>42331</v>
      </c>
      <c r="B457" s="318"/>
      <c r="C457" s="348"/>
      <c r="D457" s="337"/>
      <c r="E457" s="187">
        <f t="shared" ca="1" si="24"/>
        <v>42331</v>
      </c>
      <c r="F457" s="203"/>
      <c r="G457" s="112"/>
      <c r="H457" s="187"/>
      <c r="I457" s="187"/>
      <c r="J457" s="152"/>
      <c r="K457" s="165"/>
      <c r="L457" s="166"/>
      <c r="M457" s="165"/>
      <c r="N457" s="168"/>
      <c r="O457" s="342"/>
      <c r="P457" s="353">
        <f t="shared" si="25"/>
        <v>0</v>
      </c>
      <c r="Q457" s="353"/>
      <c r="R457" s="357"/>
    </row>
    <row r="458" spans="1:18" ht="27.75" customHeight="1">
      <c r="A458" s="310">
        <f t="shared" ca="1" si="26"/>
        <v>42331</v>
      </c>
      <c r="B458" s="318"/>
      <c r="C458" s="348"/>
      <c r="D458" s="337"/>
      <c r="E458" s="187">
        <f t="shared" ca="1" si="24"/>
        <v>42331</v>
      </c>
      <c r="F458" s="203"/>
      <c r="G458" s="112"/>
      <c r="H458" s="187"/>
      <c r="I458" s="187"/>
      <c r="J458" s="152"/>
      <c r="K458" s="165"/>
      <c r="L458" s="166"/>
      <c r="M458" s="165"/>
      <c r="N458" s="168"/>
      <c r="O458" s="342"/>
      <c r="P458" s="353">
        <f t="shared" si="25"/>
        <v>0</v>
      </c>
      <c r="Q458" s="353"/>
      <c r="R458" s="357"/>
    </row>
    <row r="459" spans="1:18" ht="27.75" customHeight="1">
      <c r="A459" s="310">
        <f t="shared" ca="1" si="26"/>
        <v>42331</v>
      </c>
      <c r="B459" s="318"/>
      <c r="C459" s="348"/>
      <c r="D459" s="337"/>
      <c r="E459" s="187">
        <f t="shared" ca="1" si="24"/>
        <v>42331</v>
      </c>
      <c r="F459" s="203"/>
      <c r="G459" s="112"/>
      <c r="H459" s="187"/>
      <c r="I459" s="187"/>
      <c r="J459" s="152"/>
      <c r="K459" s="165"/>
      <c r="L459" s="166"/>
      <c r="M459" s="165"/>
      <c r="N459" s="168"/>
      <c r="O459" s="342"/>
      <c r="P459" s="353">
        <f t="shared" si="25"/>
        <v>0</v>
      </c>
      <c r="Q459" s="353"/>
      <c r="R459" s="357"/>
    </row>
    <row r="460" spans="1:18" ht="27.75" customHeight="1">
      <c r="A460" s="310">
        <f t="shared" ca="1" si="26"/>
        <v>42331</v>
      </c>
      <c r="B460" s="318"/>
      <c r="C460" s="348"/>
      <c r="D460" s="337"/>
      <c r="E460" s="187">
        <f t="shared" ca="1" si="24"/>
        <v>42331</v>
      </c>
      <c r="F460" s="203"/>
      <c r="G460" s="112"/>
      <c r="H460" s="187"/>
      <c r="I460" s="187"/>
      <c r="J460" s="152"/>
      <c r="K460" s="165"/>
      <c r="L460" s="166"/>
      <c r="M460" s="165"/>
      <c r="N460" s="168"/>
      <c r="O460" s="342"/>
      <c r="P460" s="353">
        <f t="shared" si="25"/>
        <v>0</v>
      </c>
      <c r="Q460" s="353"/>
      <c r="R460" s="357"/>
    </row>
    <row r="461" spans="1:18" ht="27.75" customHeight="1">
      <c r="A461" s="310">
        <f t="shared" ca="1" si="26"/>
        <v>42331</v>
      </c>
      <c r="B461" s="318"/>
      <c r="C461" s="348"/>
      <c r="D461" s="337"/>
      <c r="E461" s="187">
        <f t="shared" ca="1" si="24"/>
        <v>42331</v>
      </c>
      <c r="F461" s="203"/>
      <c r="G461" s="112"/>
      <c r="H461" s="187"/>
      <c r="I461" s="187"/>
      <c r="J461" s="152"/>
      <c r="K461" s="165"/>
      <c r="L461" s="166"/>
      <c r="M461" s="165"/>
      <c r="N461" s="168"/>
      <c r="O461" s="342"/>
      <c r="P461" s="353">
        <f t="shared" si="25"/>
        <v>0</v>
      </c>
      <c r="Q461" s="353"/>
      <c r="R461" s="357"/>
    </row>
    <row r="462" spans="1:18" ht="27.75" customHeight="1">
      <c r="A462" s="310">
        <f t="shared" ca="1" si="26"/>
        <v>42331</v>
      </c>
      <c r="B462" s="318"/>
      <c r="C462" s="348"/>
      <c r="D462" s="337"/>
      <c r="E462" s="187">
        <f t="shared" ref="E462:E525" ca="1" si="27">IF(ISBLANK(D462),+A462+C462/24,+A462+D462/24)</f>
        <v>42331</v>
      </c>
      <c r="F462" s="203"/>
      <c r="G462" s="112"/>
      <c r="H462" s="187"/>
      <c r="I462" s="187"/>
      <c r="J462" s="152"/>
      <c r="K462" s="165"/>
      <c r="L462" s="166"/>
      <c r="M462" s="165"/>
      <c r="N462" s="168"/>
      <c r="O462" s="342"/>
      <c r="P462" s="353">
        <f t="shared" si="25"/>
        <v>0</v>
      </c>
      <c r="Q462" s="353"/>
      <c r="R462" s="357"/>
    </row>
    <row r="463" spans="1:18" ht="27.75" customHeight="1">
      <c r="A463" s="310">
        <f t="shared" ca="1" si="26"/>
        <v>42331</v>
      </c>
      <c r="B463" s="318"/>
      <c r="C463" s="348"/>
      <c r="D463" s="337"/>
      <c r="E463" s="187">
        <f t="shared" ca="1" si="27"/>
        <v>42331</v>
      </c>
      <c r="F463" s="203"/>
      <c r="G463" s="112"/>
      <c r="H463" s="187"/>
      <c r="I463" s="187"/>
      <c r="J463" s="152"/>
      <c r="K463" s="165"/>
      <c r="L463" s="166"/>
      <c r="M463" s="165"/>
      <c r="N463" s="168"/>
      <c r="O463" s="342"/>
      <c r="P463" s="353">
        <f t="shared" si="25"/>
        <v>0</v>
      </c>
      <c r="Q463" s="353"/>
      <c r="R463" s="357"/>
    </row>
    <row r="464" spans="1:18" ht="27.75" customHeight="1">
      <c r="A464" s="310">
        <f t="shared" ca="1" si="26"/>
        <v>42331</v>
      </c>
      <c r="B464" s="318"/>
      <c r="C464" s="348"/>
      <c r="D464" s="337"/>
      <c r="E464" s="187">
        <f t="shared" ca="1" si="27"/>
        <v>42331</v>
      </c>
      <c r="F464" s="203"/>
      <c r="G464" s="112"/>
      <c r="H464" s="187"/>
      <c r="I464" s="187"/>
      <c r="J464" s="152"/>
      <c r="K464" s="165"/>
      <c r="L464" s="166"/>
      <c r="M464" s="165"/>
      <c r="N464" s="168"/>
      <c r="O464" s="342"/>
      <c r="P464" s="353">
        <f t="shared" si="25"/>
        <v>0</v>
      </c>
      <c r="Q464" s="353"/>
      <c r="R464" s="357"/>
    </row>
    <row r="465" spans="1:18" ht="27.75" customHeight="1">
      <c r="A465" s="310">
        <f t="shared" ca="1" si="26"/>
        <v>42331</v>
      </c>
      <c r="B465" s="318"/>
      <c r="C465" s="348"/>
      <c r="D465" s="337"/>
      <c r="E465" s="187">
        <f t="shared" ca="1" si="27"/>
        <v>42331</v>
      </c>
      <c r="F465" s="203"/>
      <c r="G465" s="112"/>
      <c r="H465" s="187"/>
      <c r="I465" s="187"/>
      <c r="J465" s="152"/>
      <c r="K465" s="165"/>
      <c r="L465" s="166"/>
      <c r="M465" s="165"/>
      <c r="N465" s="168"/>
      <c r="O465" s="342"/>
      <c r="P465" s="353">
        <f t="shared" si="25"/>
        <v>0</v>
      </c>
      <c r="Q465" s="353"/>
      <c r="R465" s="357"/>
    </row>
    <row r="466" spans="1:18" ht="27.75" customHeight="1">
      <c r="A466" s="310">
        <f t="shared" ca="1" si="26"/>
        <v>42331</v>
      </c>
      <c r="B466" s="318"/>
      <c r="C466" s="348"/>
      <c r="D466" s="337"/>
      <c r="E466" s="187">
        <f t="shared" ca="1" si="27"/>
        <v>42331</v>
      </c>
      <c r="F466" s="203"/>
      <c r="G466" s="112"/>
      <c r="H466" s="187"/>
      <c r="I466" s="187"/>
      <c r="J466" s="152"/>
      <c r="K466" s="165"/>
      <c r="L466" s="166"/>
      <c r="M466" s="165"/>
      <c r="N466" s="168"/>
      <c r="O466" s="342"/>
      <c r="P466" s="353">
        <f t="shared" si="25"/>
        <v>0</v>
      </c>
      <c r="Q466" s="353"/>
      <c r="R466" s="357"/>
    </row>
    <row r="467" spans="1:18" ht="27.75" customHeight="1">
      <c r="A467" s="310">
        <f t="shared" ca="1" si="26"/>
        <v>42331</v>
      </c>
      <c r="B467" s="318"/>
      <c r="C467" s="348"/>
      <c r="D467" s="337"/>
      <c r="E467" s="187">
        <f t="shared" ca="1" si="27"/>
        <v>42331</v>
      </c>
      <c r="F467" s="203"/>
      <c r="G467" s="112"/>
      <c r="H467" s="187"/>
      <c r="I467" s="187"/>
      <c r="J467" s="152"/>
      <c r="K467" s="165"/>
      <c r="L467" s="166"/>
      <c r="M467" s="165"/>
      <c r="N467" s="168"/>
      <c r="O467" s="342"/>
      <c r="P467" s="353">
        <f t="shared" si="25"/>
        <v>0</v>
      </c>
      <c r="Q467" s="353"/>
      <c r="R467" s="357"/>
    </row>
    <row r="468" spans="1:18" ht="27.75" customHeight="1">
      <c r="A468" s="310">
        <f t="shared" ca="1" si="26"/>
        <v>42331</v>
      </c>
      <c r="B468" s="318"/>
      <c r="C468" s="348"/>
      <c r="D468" s="337"/>
      <c r="E468" s="187">
        <f t="shared" ca="1" si="27"/>
        <v>42331</v>
      </c>
      <c r="F468" s="203"/>
      <c r="G468" s="112"/>
      <c r="H468" s="187"/>
      <c r="I468" s="187"/>
      <c r="J468" s="152"/>
      <c r="K468" s="165"/>
      <c r="L468" s="166"/>
      <c r="M468" s="165"/>
      <c r="N468" s="168"/>
      <c r="O468" s="342"/>
      <c r="P468" s="353">
        <f t="shared" si="25"/>
        <v>0</v>
      </c>
      <c r="Q468" s="353"/>
      <c r="R468" s="357"/>
    </row>
    <row r="469" spans="1:18" ht="27.75" customHeight="1">
      <c r="A469" s="310">
        <f t="shared" ca="1" si="26"/>
        <v>42331</v>
      </c>
      <c r="B469" s="318"/>
      <c r="C469" s="348"/>
      <c r="D469" s="337"/>
      <c r="E469" s="187">
        <f t="shared" ca="1" si="27"/>
        <v>42331</v>
      </c>
      <c r="F469" s="203"/>
      <c r="G469" s="112"/>
      <c r="H469" s="187"/>
      <c r="I469" s="187"/>
      <c r="J469" s="152"/>
      <c r="K469" s="165"/>
      <c r="L469" s="166"/>
      <c r="M469" s="165"/>
      <c r="N469" s="168"/>
      <c r="O469" s="342"/>
      <c r="P469" s="353">
        <f t="shared" si="25"/>
        <v>0</v>
      </c>
      <c r="Q469" s="353"/>
      <c r="R469" s="357"/>
    </row>
    <row r="470" spans="1:18" ht="27.75" customHeight="1">
      <c r="A470" s="310">
        <f t="shared" ca="1" si="26"/>
        <v>42331</v>
      </c>
      <c r="B470" s="318"/>
      <c r="C470" s="348"/>
      <c r="D470" s="337"/>
      <c r="E470" s="187">
        <f t="shared" ca="1" si="27"/>
        <v>42331</v>
      </c>
      <c r="F470" s="203"/>
      <c r="G470" s="112"/>
      <c r="H470" s="187"/>
      <c r="I470" s="187"/>
      <c r="J470" s="152"/>
      <c r="K470" s="165"/>
      <c r="L470" s="166"/>
      <c r="M470" s="165"/>
      <c r="N470" s="168"/>
      <c r="O470" s="342"/>
      <c r="P470" s="353">
        <f t="shared" si="25"/>
        <v>0</v>
      </c>
      <c r="Q470" s="353"/>
      <c r="R470" s="357"/>
    </row>
    <row r="471" spans="1:18" ht="27.75" customHeight="1">
      <c r="A471" s="310">
        <f t="shared" ca="1" si="26"/>
        <v>42331</v>
      </c>
      <c r="B471" s="318"/>
      <c r="C471" s="348"/>
      <c r="D471" s="337"/>
      <c r="E471" s="187">
        <f t="shared" ca="1" si="27"/>
        <v>42331</v>
      </c>
      <c r="F471" s="203"/>
      <c r="G471" s="112"/>
      <c r="H471" s="187"/>
      <c r="I471" s="187"/>
      <c r="J471" s="152"/>
      <c r="K471" s="165"/>
      <c r="L471" s="166"/>
      <c r="M471" s="165"/>
      <c r="N471" s="168"/>
      <c r="O471" s="342"/>
      <c r="P471" s="353">
        <f t="shared" si="25"/>
        <v>0</v>
      </c>
      <c r="Q471" s="353"/>
      <c r="R471" s="357"/>
    </row>
    <row r="472" spans="1:18" ht="27.75" customHeight="1">
      <c r="A472" s="310">
        <f t="shared" ca="1" si="26"/>
        <v>42331</v>
      </c>
      <c r="B472" s="318"/>
      <c r="C472" s="348"/>
      <c r="D472" s="337"/>
      <c r="E472" s="187">
        <f t="shared" ca="1" si="27"/>
        <v>42331</v>
      </c>
      <c r="F472" s="203"/>
      <c r="G472" s="112"/>
      <c r="H472" s="187"/>
      <c r="I472" s="187"/>
      <c r="J472" s="152"/>
      <c r="K472" s="165"/>
      <c r="L472" s="166"/>
      <c r="M472" s="165"/>
      <c r="N472" s="168"/>
      <c r="O472" s="342"/>
      <c r="P472" s="353">
        <f t="shared" si="25"/>
        <v>0</v>
      </c>
      <c r="Q472" s="353"/>
      <c r="R472" s="357"/>
    </row>
    <row r="473" spans="1:18" ht="27.75" customHeight="1">
      <c r="A473" s="310">
        <f t="shared" ca="1" si="26"/>
        <v>42331</v>
      </c>
      <c r="B473" s="318"/>
      <c r="C473" s="348"/>
      <c r="D473" s="337"/>
      <c r="E473" s="187">
        <f t="shared" ca="1" si="27"/>
        <v>42331</v>
      </c>
      <c r="F473" s="203"/>
      <c r="G473" s="112"/>
      <c r="H473" s="187"/>
      <c r="I473" s="187"/>
      <c r="J473" s="152"/>
      <c r="K473" s="165"/>
      <c r="L473" s="166"/>
      <c r="M473" s="165"/>
      <c r="N473" s="168"/>
      <c r="O473" s="342"/>
      <c r="P473" s="353">
        <f t="shared" si="25"/>
        <v>0</v>
      </c>
      <c r="Q473" s="353"/>
      <c r="R473" s="357"/>
    </row>
    <row r="474" spans="1:18" ht="27.75" customHeight="1">
      <c r="A474" s="310">
        <f t="shared" ca="1" si="26"/>
        <v>42331</v>
      </c>
      <c r="B474" s="318"/>
      <c r="C474" s="348"/>
      <c r="D474" s="337"/>
      <c r="E474" s="187">
        <f t="shared" ca="1" si="27"/>
        <v>42331</v>
      </c>
      <c r="F474" s="203"/>
      <c r="G474" s="112"/>
      <c r="H474" s="187"/>
      <c r="I474" s="187"/>
      <c r="J474" s="152"/>
      <c r="K474" s="165"/>
      <c r="L474" s="166"/>
      <c r="M474" s="165"/>
      <c r="N474" s="168"/>
      <c r="O474" s="342"/>
      <c r="P474" s="353">
        <f t="shared" si="25"/>
        <v>0</v>
      </c>
      <c r="Q474" s="353"/>
      <c r="R474" s="357"/>
    </row>
    <row r="475" spans="1:18" ht="27.75" customHeight="1">
      <c r="A475" s="310">
        <f t="shared" ca="1" si="26"/>
        <v>42331</v>
      </c>
      <c r="B475" s="318"/>
      <c r="C475" s="348"/>
      <c r="D475" s="337"/>
      <c r="E475" s="187">
        <f t="shared" ca="1" si="27"/>
        <v>42331</v>
      </c>
      <c r="F475" s="203"/>
      <c r="G475" s="112"/>
      <c r="H475" s="187"/>
      <c r="I475" s="187"/>
      <c r="J475" s="152"/>
      <c r="K475" s="165"/>
      <c r="L475" s="166"/>
      <c r="M475" s="165"/>
      <c r="N475" s="168"/>
      <c r="O475" s="342"/>
      <c r="P475" s="353">
        <f t="shared" si="25"/>
        <v>0</v>
      </c>
      <c r="Q475" s="353"/>
      <c r="R475" s="357"/>
    </row>
    <row r="476" spans="1:18" ht="27.75" customHeight="1">
      <c r="A476" s="310">
        <f t="shared" ca="1" si="26"/>
        <v>42331</v>
      </c>
      <c r="B476" s="318"/>
      <c r="C476" s="348"/>
      <c r="D476" s="337"/>
      <c r="E476" s="187">
        <f t="shared" ca="1" si="27"/>
        <v>42331</v>
      </c>
      <c r="F476" s="203"/>
      <c r="G476" s="112"/>
      <c r="H476" s="187"/>
      <c r="I476" s="187"/>
      <c r="J476" s="152"/>
      <c r="K476" s="165"/>
      <c r="L476" s="166"/>
      <c r="M476" s="165"/>
      <c r="N476" s="168"/>
      <c r="O476" s="342"/>
      <c r="P476" s="353">
        <f t="shared" si="25"/>
        <v>0</v>
      </c>
      <c r="Q476" s="353"/>
      <c r="R476" s="357"/>
    </row>
    <row r="477" spans="1:18" ht="27.75" customHeight="1">
      <c r="A477" s="310">
        <f t="shared" ca="1" si="26"/>
        <v>42331</v>
      </c>
      <c r="B477" s="318"/>
      <c r="C477" s="348"/>
      <c r="D477" s="337"/>
      <c r="E477" s="187">
        <f t="shared" ca="1" si="27"/>
        <v>42331</v>
      </c>
      <c r="F477" s="203"/>
      <c r="G477" s="112"/>
      <c r="H477" s="187"/>
      <c r="I477" s="187"/>
      <c r="J477" s="152"/>
      <c r="K477" s="165"/>
      <c r="L477" s="166"/>
      <c r="M477" s="165"/>
      <c r="N477" s="168"/>
      <c r="O477" s="342"/>
      <c r="P477" s="353">
        <f t="shared" si="25"/>
        <v>0</v>
      </c>
      <c r="Q477" s="353"/>
      <c r="R477" s="357"/>
    </row>
    <row r="478" spans="1:18" ht="27.75" customHeight="1">
      <c r="A478" s="310">
        <f t="shared" ca="1" si="26"/>
        <v>42331</v>
      </c>
      <c r="B478" s="318"/>
      <c r="C478" s="348"/>
      <c r="D478" s="337"/>
      <c r="E478" s="187">
        <f t="shared" ca="1" si="27"/>
        <v>42331</v>
      </c>
      <c r="F478" s="203"/>
      <c r="G478" s="112"/>
      <c r="H478" s="187"/>
      <c r="I478" s="187"/>
      <c r="J478" s="152"/>
      <c r="K478" s="165"/>
      <c r="L478" s="166"/>
      <c r="M478" s="165"/>
      <c r="N478" s="168"/>
      <c r="O478" s="342"/>
      <c r="P478" s="353">
        <f t="shared" si="25"/>
        <v>0</v>
      </c>
      <c r="Q478" s="353"/>
      <c r="R478" s="357"/>
    </row>
    <row r="479" spans="1:18" ht="27.75" customHeight="1">
      <c r="A479" s="310">
        <f t="shared" ca="1" si="26"/>
        <v>42331</v>
      </c>
      <c r="B479" s="318"/>
      <c r="C479" s="348"/>
      <c r="D479" s="337"/>
      <c r="E479" s="187">
        <f t="shared" ca="1" si="27"/>
        <v>42331</v>
      </c>
      <c r="F479" s="203"/>
      <c r="G479" s="112"/>
      <c r="H479" s="187"/>
      <c r="I479" s="187"/>
      <c r="J479" s="152"/>
      <c r="K479" s="165"/>
      <c r="L479" s="166"/>
      <c r="M479" s="165"/>
      <c r="N479" s="168"/>
      <c r="O479" s="342"/>
      <c r="P479" s="353">
        <f t="shared" si="25"/>
        <v>0</v>
      </c>
      <c r="Q479" s="353"/>
      <c r="R479" s="357"/>
    </row>
    <row r="480" spans="1:18" ht="27.75" customHeight="1">
      <c r="A480" s="310">
        <f t="shared" ca="1" si="26"/>
        <v>42331</v>
      </c>
      <c r="B480" s="318"/>
      <c r="C480" s="348"/>
      <c r="D480" s="337"/>
      <c r="E480" s="187">
        <f t="shared" ca="1" si="27"/>
        <v>42331</v>
      </c>
      <c r="F480" s="203"/>
      <c r="G480" s="112"/>
      <c r="H480" s="187"/>
      <c r="I480" s="187"/>
      <c r="J480" s="152"/>
      <c r="K480" s="165"/>
      <c r="L480" s="166"/>
      <c r="M480" s="165"/>
      <c r="N480" s="168"/>
      <c r="O480" s="342"/>
      <c r="P480" s="353">
        <f t="shared" si="25"/>
        <v>0</v>
      </c>
      <c r="Q480" s="353"/>
      <c r="R480" s="357"/>
    </row>
    <row r="481" spans="1:18" ht="27.75" customHeight="1">
      <c r="A481" s="310">
        <f t="shared" ca="1" si="26"/>
        <v>42331</v>
      </c>
      <c r="B481" s="318"/>
      <c r="C481" s="348"/>
      <c r="D481" s="337"/>
      <c r="E481" s="187">
        <f t="shared" ca="1" si="27"/>
        <v>42331</v>
      </c>
      <c r="F481" s="203"/>
      <c r="G481" s="112"/>
      <c r="H481" s="187"/>
      <c r="I481" s="187"/>
      <c r="J481" s="152"/>
      <c r="K481" s="165"/>
      <c r="L481" s="166"/>
      <c r="M481" s="165"/>
      <c r="N481" s="168"/>
      <c r="O481" s="342"/>
      <c r="P481" s="353">
        <f t="shared" si="25"/>
        <v>0</v>
      </c>
      <c r="Q481" s="353"/>
      <c r="R481" s="357"/>
    </row>
    <row r="482" spans="1:18" ht="27.75" customHeight="1">
      <c r="A482" s="310">
        <f t="shared" ca="1" si="26"/>
        <v>42331</v>
      </c>
      <c r="B482" s="318"/>
      <c r="C482" s="348"/>
      <c r="D482" s="337"/>
      <c r="E482" s="187">
        <f t="shared" ca="1" si="27"/>
        <v>42331</v>
      </c>
      <c r="F482" s="203"/>
      <c r="G482" s="112"/>
      <c r="H482" s="187"/>
      <c r="I482" s="187"/>
      <c r="J482" s="152"/>
      <c r="K482" s="165"/>
      <c r="L482" s="166"/>
      <c r="M482" s="165"/>
      <c r="N482" s="168"/>
      <c r="O482" s="342"/>
      <c r="P482" s="353">
        <f t="shared" si="25"/>
        <v>0</v>
      </c>
      <c r="Q482" s="353"/>
      <c r="R482" s="357"/>
    </row>
    <row r="483" spans="1:18" ht="27.75" customHeight="1">
      <c r="A483" s="310">
        <f t="shared" ca="1" si="26"/>
        <v>42331</v>
      </c>
      <c r="B483" s="318"/>
      <c r="C483" s="348"/>
      <c r="D483" s="337"/>
      <c r="E483" s="187">
        <f t="shared" ca="1" si="27"/>
        <v>42331</v>
      </c>
      <c r="F483" s="203"/>
      <c r="G483" s="112"/>
      <c r="H483" s="187"/>
      <c r="I483" s="187"/>
      <c r="J483" s="152"/>
      <c r="K483" s="165"/>
      <c r="L483" s="166"/>
      <c r="M483" s="165"/>
      <c r="N483" s="168"/>
      <c r="O483" s="342"/>
      <c r="P483" s="353">
        <f t="shared" si="25"/>
        <v>0</v>
      </c>
      <c r="Q483" s="353"/>
      <c r="R483" s="357"/>
    </row>
    <row r="484" spans="1:18" ht="27.75" customHeight="1">
      <c r="A484" s="310">
        <f t="shared" ca="1" si="26"/>
        <v>42331</v>
      </c>
      <c r="B484" s="318"/>
      <c r="C484" s="348"/>
      <c r="D484" s="337"/>
      <c r="E484" s="187">
        <f t="shared" ca="1" si="27"/>
        <v>42331</v>
      </c>
      <c r="F484" s="203"/>
      <c r="G484" s="112"/>
      <c r="H484" s="187"/>
      <c r="I484" s="187"/>
      <c r="J484" s="152"/>
      <c r="K484" s="165"/>
      <c r="L484" s="166"/>
      <c r="M484" s="165"/>
      <c r="N484" s="168"/>
      <c r="O484" s="342"/>
      <c r="P484" s="353">
        <f t="shared" ref="P484:P547" si="28">O484-D484</f>
        <v>0</v>
      </c>
      <c r="Q484" s="353"/>
      <c r="R484" s="357"/>
    </row>
    <row r="485" spans="1:18" ht="27.75" customHeight="1">
      <c r="A485" s="310">
        <f t="shared" ca="1" si="26"/>
        <v>42331</v>
      </c>
      <c r="B485" s="318"/>
      <c r="C485" s="348"/>
      <c r="D485" s="337"/>
      <c r="E485" s="187">
        <f t="shared" ca="1" si="27"/>
        <v>42331</v>
      </c>
      <c r="F485" s="203"/>
      <c r="G485" s="112"/>
      <c r="H485" s="187"/>
      <c r="I485" s="187"/>
      <c r="J485" s="152"/>
      <c r="K485" s="165"/>
      <c r="L485" s="166"/>
      <c r="M485" s="165"/>
      <c r="N485" s="168"/>
      <c r="O485" s="342"/>
      <c r="P485" s="353">
        <f t="shared" si="28"/>
        <v>0</v>
      </c>
      <c r="Q485" s="353"/>
      <c r="R485" s="357"/>
    </row>
    <row r="486" spans="1:18" ht="27.75" customHeight="1">
      <c r="A486" s="310">
        <f t="shared" ca="1" si="26"/>
        <v>42331</v>
      </c>
      <c r="B486" s="318"/>
      <c r="C486" s="348"/>
      <c r="D486" s="337"/>
      <c r="E486" s="187">
        <f t="shared" ca="1" si="27"/>
        <v>42331</v>
      </c>
      <c r="F486" s="203"/>
      <c r="G486" s="112"/>
      <c r="H486" s="187"/>
      <c r="I486" s="187"/>
      <c r="J486" s="152"/>
      <c r="K486" s="165"/>
      <c r="L486" s="166"/>
      <c r="M486" s="165"/>
      <c r="N486" s="168"/>
      <c r="O486" s="342"/>
      <c r="P486" s="353">
        <f t="shared" si="28"/>
        <v>0</v>
      </c>
      <c r="Q486" s="353"/>
      <c r="R486" s="357"/>
    </row>
    <row r="487" spans="1:18" ht="27.75" customHeight="1">
      <c r="A487" s="310">
        <f t="shared" ca="1" si="26"/>
        <v>42331</v>
      </c>
      <c r="B487" s="318"/>
      <c r="C487" s="348"/>
      <c r="D487" s="337"/>
      <c r="E487" s="187">
        <f t="shared" ca="1" si="27"/>
        <v>42331</v>
      </c>
      <c r="F487" s="203"/>
      <c r="G487" s="112"/>
      <c r="H487" s="187"/>
      <c r="I487" s="187"/>
      <c r="J487" s="152"/>
      <c r="K487" s="165"/>
      <c r="L487" s="166"/>
      <c r="M487" s="165"/>
      <c r="N487" s="168"/>
      <c r="O487" s="342"/>
      <c r="P487" s="353">
        <f t="shared" si="28"/>
        <v>0</v>
      </c>
      <c r="Q487" s="353"/>
      <c r="R487" s="357"/>
    </row>
    <row r="488" spans="1:18" ht="27.75" customHeight="1">
      <c r="A488" s="310">
        <f t="shared" ca="1" si="26"/>
        <v>42331</v>
      </c>
      <c r="B488" s="318"/>
      <c r="C488" s="348"/>
      <c r="D488" s="337"/>
      <c r="E488" s="187">
        <f t="shared" ca="1" si="27"/>
        <v>42331</v>
      </c>
      <c r="F488" s="203"/>
      <c r="G488" s="112"/>
      <c r="H488" s="187"/>
      <c r="I488" s="187"/>
      <c r="J488" s="152"/>
      <c r="K488" s="165"/>
      <c r="L488" s="166"/>
      <c r="M488" s="165"/>
      <c r="N488" s="168"/>
      <c r="O488" s="342"/>
      <c r="P488" s="353">
        <f t="shared" si="28"/>
        <v>0</v>
      </c>
      <c r="Q488" s="353"/>
      <c r="R488" s="357"/>
    </row>
    <row r="489" spans="1:18" ht="27.75" customHeight="1">
      <c r="A489" s="310">
        <f t="shared" ca="1" si="26"/>
        <v>42331</v>
      </c>
      <c r="B489" s="318"/>
      <c r="C489" s="348"/>
      <c r="D489" s="337"/>
      <c r="E489" s="187">
        <f t="shared" ca="1" si="27"/>
        <v>42331</v>
      </c>
      <c r="F489" s="203"/>
      <c r="G489" s="112"/>
      <c r="H489" s="187"/>
      <c r="I489" s="187"/>
      <c r="J489" s="152"/>
      <c r="K489" s="165"/>
      <c r="L489" s="166"/>
      <c r="M489" s="165"/>
      <c r="N489" s="168"/>
      <c r="O489" s="342"/>
      <c r="P489" s="353">
        <f t="shared" si="28"/>
        <v>0</v>
      </c>
      <c r="Q489" s="353"/>
      <c r="R489" s="357"/>
    </row>
    <row r="490" spans="1:18" ht="27.75" customHeight="1">
      <c r="A490" s="310">
        <f t="shared" ca="1" si="26"/>
        <v>42331</v>
      </c>
      <c r="B490" s="318"/>
      <c r="C490" s="348"/>
      <c r="D490" s="337"/>
      <c r="E490" s="187">
        <f t="shared" ca="1" si="27"/>
        <v>42331</v>
      </c>
      <c r="F490" s="203"/>
      <c r="G490" s="112"/>
      <c r="H490" s="187"/>
      <c r="I490" s="187"/>
      <c r="J490" s="152"/>
      <c r="K490" s="165"/>
      <c r="L490" s="166"/>
      <c r="M490" s="165"/>
      <c r="N490" s="168"/>
      <c r="O490" s="342"/>
      <c r="P490" s="353">
        <f t="shared" si="28"/>
        <v>0</v>
      </c>
      <c r="Q490" s="353"/>
      <c r="R490" s="357"/>
    </row>
    <row r="491" spans="1:18" ht="27.75" customHeight="1">
      <c r="A491" s="310">
        <f t="shared" ca="1" si="26"/>
        <v>42331</v>
      </c>
      <c r="B491" s="318"/>
      <c r="C491" s="348"/>
      <c r="D491" s="337"/>
      <c r="E491" s="187">
        <f t="shared" ca="1" si="27"/>
        <v>42331</v>
      </c>
      <c r="F491" s="203"/>
      <c r="G491" s="112"/>
      <c r="H491" s="187"/>
      <c r="I491" s="187"/>
      <c r="J491" s="152"/>
      <c r="K491" s="165"/>
      <c r="L491" s="166"/>
      <c r="M491" s="165"/>
      <c r="N491" s="168"/>
      <c r="O491" s="342"/>
      <c r="P491" s="353">
        <f t="shared" si="28"/>
        <v>0</v>
      </c>
      <c r="Q491" s="353"/>
      <c r="R491" s="357"/>
    </row>
    <row r="492" spans="1:18" ht="27.75" customHeight="1">
      <c r="A492" s="310">
        <f t="shared" ca="1" si="26"/>
        <v>42331</v>
      </c>
      <c r="B492" s="318"/>
      <c r="C492" s="348"/>
      <c r="D492" s="337"/>
      <c r="E492" s="187">
        <f t="shared" ca="1" si="27"/>
        <v>42331</v>
      </c>
      <c r="F492" s="203"/>
      <c r="G492" s="112"/>
      <c r="H492" s="187"/>
      <c r="I492" s="187"/>
      <c r="J492" s="152"/>
      <c r="K492" s="165"/>
      <c r="L492" s="166"/>
      <c r="M492" s="165"/>
      <c r="N492" s="168"/>
      <c r="O492" s="342"/>
      <c r="P492" s="353">
        <f t="shared" si="28"/>
        <v>0</v>
      </c>
      <c r="Q492" s="353"/>
      <c r="R492" s="357"/>
    </row>
    <row r="493" spans="1:18" ht="27.75" customHeight="1">
      <c r="A493" s="310">
        <f t="shared" ca="1" si="26"/>
        <v>42331</v>
      </c>
      <c r="B493" s="318"/>
      <c r="C493" s="348"/>
      <c r="D493" s="337"/>
      <c r="E493" s="187">
        <f t="shared" ca="1" si="27"/>
        <v>42331</v>
      </c>
      <c r="F493" s="203"/>
      <c r="G493" s="112"/>
      <c r="H493" s="187"/>
      <c r="I493" s="187"/>
      <c r="J493" s="152"/>
      <c r="K493" s="165"/>
      <c r="L493" s="166"/>
      <c r="M493" s="165"/>
      <c r="N493" s="168"/>
      <c r="O493" s="342"/>
      <c r="P493" s="353">
        <f t="shared" si="28"/>
        <v>0</v>
      </c>
      <c r="Q493" s="353"/>
      <c r="R493" s="357"/>
    </row>
    <row r="494" spans="1:18" ht="27.75" customHeight="1">
      <c r="A494" s="310">
        <f t="shared" ca="1" si="26"/>
        <v>42331</v>
      </c>
      <c r="B494" s="318"/>
      <c r="C494" s="348"/>
      <c r="D494" s="337"/>
      <c r="E494" s="187">
        <f t="shared" ca="1" si="27"/>
        <v>42331</v>
      </c>
      <c r="F494" s="203"/>
      <c r="G494" s="112"/>
      <c r="H494" s="187"/>
      <c r="I494" s="187"/>
      <c r="J494" s="152"/>
      <c r="K494" s="165"/>
      <c r="L494" s="166"/>
      <c r="M494" s="165"/>
      <c r="N494" s="168"/>
      <c r="O494" s="342"/>
      <c r="P494" s="353">
        <f t="shared" si="28"/>
        <v>0</v>
      </c>
      <c r="Q494" s="353"/>
      <c r="R494" s="357"/>
    </row>
    <row r="495" spans="1:18" ht="27.75" customHeight="1">
      <c r="A495" s="310">
        <f t="shared" ca="1" si="26"/>
        <v>42331</v>
      </c>
      <c r="B495" s="318"/>
      <c r="C495" s="348"/>
      <c r="D495" s="337"/>
      <c r="E495" s="187">
        <f t="shared" ca="1" si="27"/>
        <v>42331</v>
      </c>
      <c r="F495" s="203"/>
      <c r="G495" s="112"/>
      <c r="H495" s="187"/>
      <c r="I495" s="187"/>
      <c r="J495" s="152"/>
      <c r="K495" s="165"/>
      <c r="L495" s="166"/>
      <c r="M495" s="165"/>
      <c r="N495" s="168"/>
      <c r="O495" s="342"/>
      <c r="P495" s="353">
        <f t="shared" si="28"/>
        <v>0</v>
      </c>
      <c r="Q495" s="353"/>
      <c r="R495" s="357"/>
    </row>
    <row r="496" spans="1:18" ht="27.75" customHeight="1">
      <c r="A496" s="310">
        <f t="shared" ca="1" si="26"/>
        <v>42331</v>
      </c>
      <c r="B496" s="318"/>
      <c r="C496" s="348"/>
      <c r="D496" s="337"/>
      <c r="E496" s="187">
        <f t="shared" ca="1" si="27"/>
        <v>42331</v>
      </c>
      <c r="F496" s="203"/>
      <c r="G496" s="112"/>
      <c r="H496" s="187"/>
      <c r="I496" s="187"/>
      <c r="J496" s="152"/>
      <c r="K496" s="165"/>
      <c r="L496" s="166"/>
      <c r="M496" s="165"/>
      <c r="N496" s="168"/>
      <c r="O496" s="342"/>
      <c r="P496" s="353">
        <f t="shared" si="28"/>
        <v>0</v>
      </c>
      <c r="Q496" s="353"/>
      <c r="R496" s="357"/>
    </row>
    <row r="497" spans="1:18" ht="27.75" customHeight="1">
      <c r="A497" s="310">
        <f t="shared" ca="1" si="26"/>
        <v>42331</v>
      </c>
      <c r="B497" s="318"/>
      <c r="C497" s="348"/>
      <c r="D497" s="337"/>
      <c r="E497" s="187">
        <f t="shared" ca="1" si="27"/>
        <v>42331</v>
      </c>
      <c r="F497" s="203"/>
      <c r="G497" s="112"/>
      <c r="H497" s="187"/>
      <c r="I497" s="187"/>
      <c r="J497" s="152"/>
      <c r="K497" s="165"/>
      <c r="L497" s="166"/>
      <c r="M497" s="165"/>
      <c r="N497" s="168"/>
      <c r="O497" s="342"/>
      <c r="P497" s="353">
        <f t="shared" si="28"/>
        <v>0</v>
      </c>
      <c r="Q497" s="353"/>
      <c r="R497" s="357"/>
    </row>
    <row r="498" spans="1:18" ht="27.75" customHeight="1">
      <c r="A498" s="310">
        <f t="shared" ca="1" si="26"/>
        <v>42331</v>
      </c>
      <c r="B498" s="318"/>
      <c r="C498" s="348"/>
      <c r="D498" s="337"/>
      <c r="E498" s="187">
        <f t="shared" ca="1" si="27"/>
        <v>42331</v>
      </c>
      <c r="F498" s="203"/>
      <c r="G498" s="112"/>
      <c r="H498" s="187"/>
      <c r="I498" s="187"/>
      <c r="J498" s="152"/>
      <c r="K498" s="165"/>
      <c r="L498" s="166"/>
      <c r="M498" s="165"/>
      <c r="N498" s="168"/>
      <c r="O498" s="342"/>
      <c r="P498" s="353">
        <f t="shared" si="28"/>
        <v>0</v>
      </c>
      <c r="Q498" s="353"/>
      <c r="R498" s="357"/>
    </row>
    <row r="499" spans="1:18" ht="27.75" customHeight="1">
      <c r="A499" s="310">
        <f t="shared" ca="1" si="26"/>
        <v>42331</v>
      </c>
      <c r="B499" s="318"/>
      <c r="C499" s="348"/>
      <c r="D499" s="337"/>
      <c r="E499" s="187">
        <f t="shared" ca="1" si="27"/>
        <v>42331</v>
      </c>
      <c r="F499" s="203"/>
      <c r="G499" s="112"/>
      <c r="H499" s="187"/>
      <c r="I499" s="187"/>
      <c r="J499" s="152"/>
      <c r="K499" s="165"/>
      <c r="L499" s="166"/>
      <c r="M499" s="165"/>
      <c r="N499" s="168"/>
      <c r="O499" s="342"/>
      <c r="P499" s="353">
        <f t="shared" si="28"/>
        <v>0</v>
      </c>
      <c r="Q499" s="353"/>
      <c r="R499" s="357"/>
    </row>
    <row r="500" spans="1:18" ht="27.75" customHeight="1">
      <c r="A500" s="310">
        <f t="shared" ca="1" si="26"/>
        <v>42331</v>
      </c>
      <c r="B500" s="318"/>
      <c r="C500" s="348"/>
      <c r="D500" s="337"/>
      <c r="E500" s="187">
        <f t="shared" ca="1" si="27"/>
        <v>42331</v>
      </c>
      <c r="F500" s="203"/>
      <c r="G500" s="112"/>
      <c r="H500" s="187"/>
      <c r="I500" s="187"/>
      <c r="J500" s="152"/>
      <c r="K500" s="165"/>
      <c r="L500" s="166"/>
      <c r="M500" s="165"/>
      <c r="N500" s="168"/>
      <c r="O500" s="342"/>
      <c r="P500" s="353">
        <f t="shared" si="28"/>
        <v>0</v>
      </c>
      <c r="Q500" s="353"/>
      <c r="R500" s="357"/>
    </row>
    <row r="501" spans="1:18" ht="27.75" customHeight="1">
      <c r="A501" s="310">
        <f t="shared" ca="1" si="26"/>
        <v>42331</v>
      </c>
      <c r="B501" s="318"/>
      <c r="C501" s="348"/>
      <c r="D501" s="337"/>
      <c r="E501" s="187">
        <f t="shared" ca="1" si="27"/>
        <v>42331</v>
      </c>
      <c r="F501" s="203"/>
      <c r="G501" s="112"/>
      <c r="H501" s="187"/>
      <c r="I501" s="187"/>
      <c r="J501" s="152"/>
      <c r="K501" s="165"/>
      <c r="L501" s="166"/>
      <c r="M501" s="165"/>
      <c r="N501" s="168"/>
      <c r="O501" s="342"/>
      <c r="P501" s="353">
        <f t="shared" si="28"/>
        <v>0</v>
      </c>
      <c r="Q501" s="353"/>
      <c r="R501" s="357"/>
    </row>
    <row r="502" spans="1:18" ht="27.75" customHeight="1">
      <c r="A502" s="310">
        <f t="shared" ca="1" si="26"/>
        <v>42331</v>
      </c>
      <c r="B502" s="318"/>
      <c r="C502" s="348"/>
      <c r="D502" s="337"/>
      <c r="E502" s="187">
        <f t="shared" ca="1" si="27"/>
        <v>42331</v>
      </c>
      <c r="F502" s="203"/>
      <c r="G502" s="112"/>
      <c r="H502" s="187"/>
      <c r="I502" s="187"/>
      <c r="J502" s="152"/>
      <c r="K502" s="165"/>
      <c r="L502" s="166"/>
      <c r="M502" s="165"/>
      <c r="N502" s="168"/>
      <c r="O502" s="342"/>
      <c r="P502" s="353">
        <f t="shared" si="28"/>
        <v>0</v>
      </c>
      <c r="Q502" s="353"/>
      <c r="R502" s="357"/>
    </row>
    <row r="503" spans="1:18" ht="27.75" customHeight="1">
      <c r="A503" s="310">
        <f t="shared" ca="1" si="26"/>
        <v>42331</v>
      </c>
      <c r="B503" s="318"/>
      <c r="C503" s="348"/>
      <c r="D503" s="337"/>
      <c r="E503" s="187">
        <f t="shared" ca="1" si="27"/>
        <v>42331</v>
      </c>
      <c r="F503" s="203"/>
      <c r="G503" s="112"/>
      <c r="H503" s="187"/>
      <c r="I503" s="187"/>
      <c r="J503" s="152"/>
      <c r="K503" s="165"/>
      <c r="L503" s="166"/>
      <c r="M503" s="165"/>
      <c r="N503" s="168"/>
      <c r="O503" s="342"/>
      <c r="P503" s="353">
        <f t="shared" si="28"/>
        <v>0</v>
      </c>
      <c r="Q503" s="353"/>
      <c r="R503" s="357"/>
    </row>
    <row r="504" spans="1:18" ht="27.75" customHeight="1">
      <c r="A504" s="310">
        <f t="shared" ca="1" si="26"/>
        <v>42331</v>
      </c>
      <c r="B504" s="318"/>
      <c r="C504" s="348"/>
      <c r="D504" s="337"/>
      <c r="E504" s="187">
        <f t="shared" ca="1" si="27"/>
        <v>42331</v>
      </c>
      <c r="F504" s="203"/>
      <c r="G504" s="112"/>
      <c r="H504" s="187"/>
      <c r="I504" s="187"/>
      <c r="J504" s="152"/>
      <c r="K504" s="165"/>
      <c r="L504" s="166"/>
      <c r="M504" s="165"/>
      <c r="N504" s="168"/>
      <c r="O504" s="342"/>
      <c r="P504" s="353">
        <f t="shared" si="28"/>
        <v>0</v>
      </c>
      <c r="Q504" s="353"/>
      <c r="R504" s="357"/>
    </row>
    <row r="505" spans="1:18" ht="27.75" customHeight="1">
      <c r="A505" s="310">
        <f t="shared" ca="1" si="26"/>
        <v>42331</v>
      </c>
      <c r="B505" s="318"/>
      <c r="C505" s="348"/>
      <c r="D505" s="337"/>
      <c r="E505" s="187">
        <f t="shared" ca="1" si="27"/>
        <v>42331</v>
      </c>
      <c r="F505" s="203"/>
      <c r="G505" s="112"/>
      <c r="H505" s="187"/>
      <c r="I505" s="187"/>
      <c r="J505" s="152"/>
      <c r="K505" s="165"/>
      <c r="L505" s="166"/>
      <c r="M505" s="165"/>
      <c r="N505" s="168"/>
      <c r="O505" s="342"/>
      <c r="P505" s="353">
        <f t="shared" si="28"/>
        <v>0</v>
      </c>
      <c r="Q505" s="353"/>
      <c r="R505" s="357"/>
    </row>
    <row r="506" spans="1:18" ht="27.75" customHeight="1">
      <c r="A506" s="310">
        <f t="shared" ca="1" si="26"/>
        <v>42331</v>
      </c>
      <c r="B506" s="318"/>
      <c r="C506" s="348"/>
      <c r="D506" s="337"/>
      <c r="E506" s="187">
        <f t="shared" ca="1" si="27"/>
        <v>42331</v>
      </c>
      <c r="F506" s="203"/>
      <c r="G506" s="112"/>
      <c r="H506" s="187"/>
      <c r="I506" s="187"/>
      <c r="J506" s="152"/>
      <c r="K506" s="165"/>
      <c r="L506" s="166"/>
      <c r="M506" s="165"/>
      <c r="N506" s="168"/>
      <c r="O506" s="342"/>
      <c r="P506" s="353">
        <f t="shared" si="28"/>
        <v>0</v>
      </c>
      <c r="Q506" s="353"/>
      <c r="R506" s="357"/>
    </row>
    <row r="507" spans="1:18" ht="27.75" customHeight="1">
      <c r="A507" s="310">
        <f t="shared" ca="1" si="26"/>
        <v>42331</v>
      </c>
      <c r="B507" s="318"/>
      <c r="C507" s="348"/>
      <c r="D507" s="337"/>
      <c r="E507" s="187">
        <f t="shared" ca="1" si="27"/>
        <v>42331</v>
      </c>
      <c r="F507" s="203"/>
      <c r="G507" s="112"/>
      <c r="H507" s="187"/>
      <c r="I507" s="187"/>
      <c r="J507" s="152"/>
      <c r="K507" s="165"/>
      <c r="L507" s="166"/>
      <c r="M507" s="165"/>
      <c r="N507" s="168"/>
      <c r="O507" s="342"/>
      <c r="P507" s="353">
        <f t="shared" si="28"/>
        <v>0</v>
      </c>
      <c r="Q507" s="353"/>
      <c r="R507" s="357"/>
    </row>
    <row r="508" spans="1:18" ht="27.75" customHeight="1">
      <c r="A508" s="310">
        <f t="shared" ca="1" si="26"/>
        <v>42331</v>
      </c>
      <c r="B508" s="318"/>
      <c r="C508" s="348"/>
      <c r="D508" s="337"/>
      <c r="E508" s="187">
        <f t="shared" ca="1" si="27"/>
        <v>42331</v>
      </c>
      <c r="F508" s="203"/>
      <c r="G508" s="112"/>
      <c r="H508" s="187"/>
      <c r="I508" s="187"/>
      <c r="J508" s="152"/>
      <c r="K508" s="165"/>
      <c r="L508" s="166"/>
      <c r="M508" s="165"/>
      <c r="N508" s="168"/>
      <c r="O508" s="342"/>
      <c r="P508" s="353">
        <f t="shared" si="28"/>
        <v>0</v>
      </c>
      <c r="Q508" s="353"/>
      <c r="R508" s="357"/>
    </row>
    <row r="509" spans="1:18" ht="27.75" customHeight="1">
      <c r="A509" s="310">
        <f t="shared" ca="1" si="26"/>
        <v>42331</v>
      </c>
      <c r="B509" s="318"/>
      <c r="C509" s="348"/>
      <c r="D509" s="337"/>
      <c r="E509" s="187">
        <f t="shared" ca="1" si="27"/>
        <v>42331</v>
      </c>
      <c r="F509" s="203"/>
      <c r="G509" s="112"/>
      <c r="H509" s="187"/>
      <c r="I509" s="187"/>
      <c r="J509" s="152"/>
      <c r="K509" s="165"/>
      <c r="L509" s="166"/>
      <c r="M509" s="165"/>
      <c r="N509" s="168"/>
      <c r="O509" s="342"/>
      <c r="P509" s="353">
        <f t="shared" si="28"/>
        <v>0</v>
      </c>
      <c r="Q509" s="353"/>
      <c r="R509" s="357"/>
    </row>
    <row r="510" spans="1:18" ht="27.75" customHeight="1">
      <c r="A510" s="310">
        <f t="shared" ca="1" si="26"/>
        <v>42331</v>
      </c>
      <c r="B510" s="318"/>
      <c r="C510" s="348"/>
      <c r="D510" s="337"/>
      <c r="E510" s="187">
        <f t="shared" ca="1" si="27"/>
        <v>42331</v>
      </c>
      <c r="F510" s="203"/>
      <c r="G510" s="112"/>
      <c r="H510" s="187"/>
      <c r="I510" s="187"/>
      <c r="J510" s="152"/>
      <c r="K510" s="165"/>
      <c r="L510" s="166"/>
      <c r="M510" s="165"/>
      <c r="N510" s="168"/>
      <c r="O510" s="342"/>
      <c r="P510" s="353">
        <f t="shared" si="28"/>
        <v>0</v>
      </c>
      <c r="Q510" s="353"/>
      <c r="R510" s="357"/>
    </row>
    <row r="511" spans="1:18" ht="27.75" customHeight="1">
      <c r="A511" s="310">
        <f t="shared" ca="1" si="26"/>
        <v>42331</v>
      </c>
      <c r="B511" s="318"/>
      <c r="C511" s="348"/>
      <c r="D511" s="337"/>
      <c r="E511" s="187">
        <f t="shared" ca="1" si="27"/>
        <v>42331</v>
      </c>
      <c r="F511" s="203"/>
      <c r="G511" s="112"/>
      <c r="H511" s="187"/>
      <c r="I511" s="187"/>
      <c r="J511" s="152"/>
      <c r="K511" s="165"/>
      <c r="L511" s="166"/>
      <c r="M511" s="165"/>
      <c r="N511" s="168"/>
      <c r="O511" s="342"/>
      <c r="P511" s="353">
        <f t="shared" si="28"/>
        <v>0</v>
      </c>
      <c r="Q511" s="353"/>
      <c r="R511" s="357"/>
    </row>
    <row r="512" spans="1:18" ht="27.75" customHeight="1">
      <c r="A512" s="310">
        <f t="shared" ca="1" si="26"/>
        <v>42331</v>
      </c>
      <c r="B512" s="318"/>
      <c r="C512" s="348"/>
      <c r="D512" s="337"/>
      <c r="E512" s="187">
        <f t="shared" ca="1" si="27"/>
        <v>42331</v>
      </c>
      <c r="F512" s="203"/>
      <c r="G512" s="112"/>
      <c r="H512" s="187"/>
      <c r="I512" s="187"/>
      <c r="J512" s="152"/>
      <c r="K512" s="165"/>
      <c r="L512" s="166"/>
      <c r="M512" s="165"/>
      <c r="N512" s="168"/>
      <c r="O512" s="342"/>
      <c r="P512" s="353">
        <f t="shared" si="28"/>
        <v>0</v>
      </c>
      <c r="Q512" s="353"/>
      <c r="R512" s="357"/>
    </row>
    <row r="513" spans="1:18" ht="27.75" customHeight="1">
      <c r="A513" s="310">
        <f t="shared" ca="1" si="26"/>
        <v>42331</v>
      </c>
      <c r="B513" s="318"/>
      <c r="C513" s="348"/>
      <c r="D513" s="337"/>
      <c r="E513" s="187">
        <f t="shared" ca="1" si="27"/>
        <v>42331</v>
      </c>
      <c r="F513" s="203"/>
      <c r="G513" s="112"/>
      <c r="H513" s="187"/>
      <c r="I513" s="187"/>
      <c r="J513" s="152"/>
      <c r="K513" s="165"/>
      <c r="L513" s="166"/>
      <c r="M513" s="165"/>
      <c r="N513" s="168"/>
      <c r="O513" s="342"/>
      <c r="P513" s="353">
        <f t="shared" si="28"/>
        <v>0</v>
      </c>
      <c r="Q513" s="353"/>
      <c r="R513" s="357"/>
    </row>
    <row r="514" spans="1:18" ht="27.75" customHeight="1">
      <c r="A514" s="310">
        <f t="shared" ref="A514:A577" ca="1" si="29">+E513</f>
        <v>42331</v>
      </c>
      <c r="B514" s="318"/>
      <c r="C514" s="348"/>
      <c r="D514" s="337"/>
      <c r="E514" s="187">
        <f t="shared" ca="1" si="27"/>
        <v>42331</v>
      </c>
      <c r="F514" s="203"/>
      <c r="G514" s="112"/>
      <c r="H514" s="187"/>
      <c r="I514" s="187"/>
      <c r="J514" s="152"/>
      <c r="K514" s="165"/>
      <c r="L514" s="166"/>
      <c r="M514" s="165"/>
      <c r="N514" s="168"/>
      <c r="O514" s="342"/>
      <c r="P514" s="353">
        <f t="shared" si="28"/>
        <v>0</v>
      </c>
      <c r="Q514" s="353"/>
      <c r="R514" s="357"/>
    </row>
    <row r="515" spans="1:18" ht="27.75" customHeight="1">
      <c r="A515" s="310">
        <f t="shared" ca="1" si="29"/>
        <v>42331</v>
      </c>
      <c r="B515" s="318"/>
      <c r="C515" s="348"/>
      <c r="D515" s="337"/>
      <c r="E515" s="187">
        <f t="shared" ca="1" si="27"/>
        <v>42331</v>
      </c>
      <c r="F515" s="203"/>
      <c r="G515" s="112"/>
      <c r="H515" s="187"/>
      <c r="I515" s="187"/>
      <c r="J515" s="152"/>
      <c r="K515" s="165"/>
      <c r="L515" s="166"/>
      <c r="M515" s="165"/>
      <c r="N515" s="168"/>
      <c r="O515" s="342"/>
      <c r="P515" s="353">
        <f t="shared" si="28"/>
        <v>0</v>
      </c>
      <c r="Q515" s="353"/>
      <c r="R515" s="357"/>
    </row>
    <row r="516" spans="1:18" ht="27.75" customHeight="1">
      <c r="A516" s="310">
        <f t="shared" ca="1" si="29"/>
        <v>42331</v>
      </c>
      <c r="B516" s="318"/>
      <c r="C516" s="348"/>
      <c r="D516" s="337"/>
      <c r="E516" s="187">
        <f t="shared" ca="1" si="27"/>
        <v>42331</v>
      </c>
      <c r="F516" s="203"/>
      <c r="G516" s="112"/>
      <c r="H516" s="187"/>
      <c r="I516" s="187"/>
      <c r="J516" s="152"/>
      <c r="K516" s="165"/>
      <c r="L516" s="166"/>
      <c r="M516" s="165"/>
      <c r="N516" s="168"/>
      <c r="O516" s="342"/>
      <c r="P516" s="353">
        <f t="shared" si="28"/>
        <v>0</v>
      </c>
      <c r="Q516" s="353"/>
      <c r="R516" s="357"/>
    </row>
    <row r="517" spans="1:18" ht="27.75" customHeight="1">
      <c r="A517" s="310">
        <f t="shared" ca="1" si="29"/>
        <v>42331</v>
      </c>
      <c r="B517" s="318"/>
      <c r="C517" s="348"/>
      <c r="D517" s="337"/>
      <c r="E517" s="187">
        <f t="shared" ca="1" si="27"/>
        <v>42331</v>
      </c>
      <c r="F517" s="203"/>
      <c r="G517" s="112"/>
      <c r="H517" s="187"/>
      <c r="I517" s="187"/>
      <c r="J517" s="152"/>
      <c r="K517" s="165"/>
      <c r="L517" s="166"/>
      <c r="M517" s="165"/>
      <c r="N517" s="168"/>
      <c r="O517" s="342"/>
      <c r="P517" s="353">
        <f t="shared" si="28"/>
        <v>0</v>
      </c>
      <c r="Q517" s="353"/>
      <c r="R517" s="357"/>
    </row>
    <row r="518" spans="1:18" ht="27.75" customHeight="1">
      <c r="A518" s="310">
        <f t="shared" ca="1" si="29"/>
        <v>42331</v>
      </c>
      <c r="B518" s="318"/>
      <c r="C518" s="348"/>
      <c r="D518" s="337"/>
      <c r="E518" s="187">
        <f t="shared" ca="1" si="27"/>
        <v>42331</v>
      </c>
      <c r="F518" s="203"/>
      <c r="G518" s="112"/>
      <c r="H518" s="187"/>
      <c r="I518" s="187"/>
      <c r="J518" s="152"/>
      <c r="K518" s="165"/>
      <c r="L518" s="166"/>
      <c r="M518" s="165"/>
      <c r="N518" s="168"/>
      <c r="O518" s="342"/>
      <c r="P518" s="353">
        <f t="shared" si="28"/>
        <v>0</v>
      </c>
      <c r="Q518" s="353"/>
      <c r="R518" s="357"/>
    </row>
    <row r="519" spans="1:18" ht="27.75" customHeight="1">
      <c r="A519" s="310">
        <f t="shared" ca="1" si="29"/>
        <v>42331</v>
      </c>
      <c r="B519" s="318"/>
      <c r="C519" s="348"/>
      <c r="D519" s="337"/>
      <c r="E519" s="187">
        <f t="shared" ca="1" si="27"/>
        <v>42331</v>
      </c>
      <c r="F519" s="203"/>
      <c r="G519" s="112"/>
      <c r="H519" s="187"/>
      <c r="I519" s="187"/>
      <c r="J519" s="152"/>
      <c r="K519" s="165"/>
      <c r="L519" s="166"/>
      <c r="M519" s="165"/>
      <c r="N519" s="168"/>
      <c r="O519" s="342"/>
      <c r="P519" s="353">
        <f t="shared" si="28"/>
        <v>0</v>
      </c>
      <c r="Q519" s="353"/>
      <c r="R519" s="357"/>
    </row>
    <row r="520" spans="1:18" ht="27.75" customHeight="1">
      <c r="A520" s="310">
        <f t="shared" ca="1" si="29"/>
        <v>42331</v>
      </c>
      <c r="B520" s="318"/>
      <c r="C520" s="348"/>
      <c r="D520" s="337"/>
      <c r="E520" s="187">
        <f t="shared" ca="1" si="27"/>
        <v>42331</v>
      </c>
      <c r="F520" s="203"/>
      <c r="G520" s="112"/>
      <c r="H520" s="187"/>
      <c r="I520" s="187"/>
      <c r="J520" s="152"/>
      <c r="K520" s="165"/>
      <c r="L520" s="166"/>
      <c r="M520" s="165"/>
      <c r="N520" s="168"/>
      <c r="O520" s="342"/>
      <c r="P520" s="353">
        <f t="shared" si="28"/>
        <v>0</v>
      </c>
      <c r="Q520" s="353"/>
      <c r="R520" s="357"/>
    </row>
    <row r="521" spans="1:18" ht="27.75" customHeight="1">
      <c r="A521" s="310">
        <f t="shared" ca="1" si="29"/>
        <v>42331</v>
      </c>
      <c r="B521" s="318"/>
      <c r="C521" s="348"/>
      <c r="D521" s="337"/>
      <c r="E521" s="187">
        <f t="shared" ca="1" si="27"/>
        <v>42331</v>
      </c>
      <c r="F521" s="203"/>
      <c r="G521" s="112"/>
      <c r="H521" s="187"/>
      <c r="I521" s="187"/>
      <c r="J521" s="152"/>
      <c r="K521" s="165"/>
      <c r="L521" s="166"/>
      <c r="M521" s="165"/>
      <c r="N521" s="168"/>
      <c r="O521" s="342"/>
      <c r="P521" s="353">
        <f t="shared" si="28"/>
        <v>0</v>
      </c>
      <c r="Q521" s="353"/>
      <c r="R521" s="357"/>
    </row>
    <row r="522" spans="1:18" ht="27.75" customHeight="1">
      <c r="A522" s="310">
        <f t="shared" ca="1" si="29"/>
        <v>42331</v>
      </c>
      <c r="B522" s="318"/>
      <c r="C522" s="348"/>
      <c r="D522" s="337"/>
      <c r="E522" s="187">
        <f t="shared" ca="1" si="27"/>
        <v>42331</v>
      </c>
      <c r="F522" s="203"/>
      <c r="G522" s="112"/>
      <c r="H522" s="187"/>
      <c r="I522" s="187"/>
      <c r="J522" s="152"/>
      <c r="K522" s="165"/>
      <c r="L522" s="166"/>
      <c r="M522" s="165"/>
      <c r="N522" s="168"/>
      <c r="O522" s="342"/>
      <c r="P522" s="353">
        <f t="shared" si="28"/>
        <v>0</v>
      </c>
      <c r="Q522" s="353"/>
      <c r="R522" s="357"/>
    </row>
    <row r="523" spans="1:18" ht="27.75" customHeight="1">
      <c r="A523" s="310">
        <f t="shared" ca="1" si="29"/>
        <v>42331</v>
      </c>
      <c r="B523" s="318"/>
      <c r="C523" s="348"/>
      <c r="D523" s="337"/>
      <c r="E523" s="187">
        <f t="shared" ca="1" si="27"/>
        <v>42331</v>
      </c>
      <c r="F523" s="203"/>
      <c r="G523" s="112"/>
      <c r="H523" s="187"/>
      <c r="I523" s="187"/>
      <c r="J523" s="152"/>
      <c r="K523" s="165"/>
      <c r="L523" s="166"/>
      <c r="M523" s="165"/>
      <c r="N523" s="168"/>
      <c r="O523" s="342"/>
      <c r="P523" s="353">
        <f t="shared" si="28"/>
        <v>0</v>
      </c>
      <c r="Q523" s="353"/>
      <c r="R523" s="357"/>
    </row>
    <row r="524" spans="1:18" ht="27.75" customHeight="1">
      <c r="A524" s="310">
        <f t="shared" ca="1" si="29"/>
        <v>42331</v>
      </c>
      <c r="B524" s="318"/>
      <c r="C524" s="348"/>
      <c r="D524" s="337"/>
      <c r="E524" s="187">
        <f t="shared" ca="1" si="27"/>
        <v>42331</v>
      </c>
      <c r="F524" s="203"/>
      <c r="G524" s="112"/>
      <c r="H524" s="187"/>
      <c r="I524" s="187"/>
      <c r="J524" s="152"/>
      <c r="K524" s="165"/>
      <c r="L524" s="166"/>
      <c r="M524" s="165"/>
      <c r="N524" s="168"/>
      <c r="O524" s="342"/>
      <c r="P524" s="353">
        <f t="shared" si="28"/>
        <v>0</v>
      </c>
      <c r="Q524" s="353"/>
      <c r="R524" s="357"/>
    </row>
    <row r="525" spans="1:18" ht="27.75" customHeight="1">
      <c r="A525" s="310">
        <f t="shared" ca="1" si="29"/>
        <v>42331</v>
      </c>
      <c r="B525" s="318"/>
      <c r="C525" s="348"/>
      <c r="D525" s="337"/>
      <c r="E525" s="187">
        <f t="shared" ca="1" si="27"/>
        <v>42331</v>
      </c>
      <c r="F525" s="203"/>
      <c r="G525" s="112"/>
      <c r="H525" s="187"/>
      <c r="I525" s="187"/>
      <c r="J525" s="152"/>
      <c r="K525" s="165"/>
      <c r="L525" s="166"/>
      <c r="M525" s="165"/>
      <c r="N525" s="168"/>
      <c r="O525" s="342"/>
      <c r="P525" s="353">
        <f t="shared" si="28"/>
        <v>0</v>
      </c>
      <c r="Q525" s="353"/>
      <c r="R525" s="357"/>
    </row>
    <row r="526" spans="1:18" ht="27.75" customHeight="1">
      <c r="A526" s="310">
        <f t="shared" ca="1" si="29"/>
        <v>42331</v>
      </c>
      <c r="B526" s="318"/>
      <c r="C526" s="348"/>
      <c r="D526" s="337"/>
      <c r="E526" s="187">
        <f t="shared" ref="E526:E589" ca="1" si="30">IF(ISBLANK(D526),+A526+C526/24,+A526+D526/24)</f>
        <v>42331</v>
      </c>
      <c r="F526" s="203"/>
      <c r="G526" s="112"/>
      <c r="H526" s="187"/>
      <c r="I526" s="187"/>
      <c r="J526" s="152"/>
      <c r="K526" s="165"/>
      <c r="L526" s="166"/>
      <c r="M526" s="165"/>
      <c r="N526" s="168"/>
      <c r="O526" s="342"/>
      <c r="P526" s="353">
        <f t="shared" si="28"/>
        <v>0</v>
      </c>
      <c r="Q526" s="353"/>
      <c r="R526" s="357"/>
    </row>
    <row r="527" spans="1:18" ht="27.75" customHeight="1">
      <c r="A527" s="310">
        <f t="shared" ca="1" si="29"/>
        <v>42331</v>
      </c>
      <c r="B527" s="318"/>
      <c r="C527" s="348"/>
      <c r="D527" s="337"/>
      <c r="E527" s="187">
        <f t="shared" ca="1" si="30"/>
        <v>42331</v>
      </c>
      <c r="F527" s="203"/>
      <c r="G527" s="112"/>
      <c r="H527" s="187"/>
      <c r="I527" s="187"/>
      <c r="J527" s="152"/>
      <c r="K527" s="165"/>
      <c r="L527" s="166"/>
      <c r="M527" s="165"/>
      <c r="N527" s="168"/>
      <c r="O527" s="342"/>
      <c r="P527" s="353">
        <f t="shared" si="28"/>
        <v>0</v>
      </c>
      <c r="Q527" s="353"/>
      <c r="R527" s="357"/>
    </row>
    <row r="528" spans="1:18" ht="27.75" customHeight="1">
      <c r="A528" s="310">
        <f t="shared" ca="1" si="29"/>
        <v>42331</v>
      </c>
      <c r="B528" s="318"/>
      <c r="C528" s="348"/>
      <c r="D528" s="337"/>
      <c r="E528" s="187">
        <f t="shared" ca="1" si="30"/>
        <v>42331</v>
      </c>
      <c r="F528" s="203"/>
      <c r="G528" s="112"/>
      <c r="H528" s="187"/>
      <c r="I528" s="187"/>
      <c r="J528" s="152"/>
      <c r="K528" s="165"/>
      <c r="L528" s="166"/>
      <c r="M528" s="165"/>
      <c r="N528" s="168"/>
      <c r="O528" s="342"/>
      <c r="P528" s="353">
        <f t="shared" si="28"/>
        <v>0</v>
      </c>
      <c r="Q528" s="353"/>
      <c r="R528" s="357"/>
    </row>
    <row r="529" spans="1:18" ht="27.75" customHeight="1">
      <c r="A529" s="310">
        <f t="shared" ca="1" si="29"/>
        <v>42331</v>
      </c>
      <c r="B529" s="318"/>
      <c r="C529" s="348"/>
      <c r="D529" s="337"/>
      <c r="E529" s="187">
        <f t="shared" ca="1" si="30"/>
        <v>42331</v>
      </c>
      <c r="F529" s="203"/>
      <c r="G529" s="112"/>
      <c r="H529" s="187"/>
      <c r="I529" s="187"/>
      <c r="J529" s="152"/>
      <c r="K529" s="165"/>
      <c r="L529" s="166"/>
      <c r="M529" s="165"/>
      <c r="N529" s="168"/>
      <c r="O529" s="342"/>
      <c r="P529" s="353">
        <f t="shared" si="28"/>
        <v>0</v>
      </c>
      <c r="Q529" s="353"/>
      <c r="R529" s="357"/>
    </row>
    <row r="530" spans="1:18" ht="27.75" customHeight="1">
      <c r="A530" s="310">
        <f t="shared" ca="1" si="29"/>
        <v>42331</v>
      </c>
      <c r="B530" s="318"/>
      <c r="C530" s="348"/>
      <c r="D530" s="337"/>
      <c r="E530" s="187">
        <f t="shared" ca="1" si="30"/>
        <v>42331</v>
      </c>
      <c r="F530" s="203"/>
      <c r="G530" s="112"/>
      <c r="H530" s="187"/>
      <c r="I530" s="187"/>
      <c r="J530" s="152"/>
      <c r="K530" s="165"/>
      <c r="L530" s="166"/>
      <c r="M530" s="165"/>
      <c r="N530" s="168"/>
      <c r="O530" s="342"/>
      <c r="P530" s="353">
        <f t="shared" si="28"/>
        <v>0</v>
      </c>
      <c r="Q530" s="353"/>
      <c r="R530" s="357"/>
    </row>
    <row r="531" spans="1:18" ht="27.75" customHeight="1">
      <c r="A531" s="310">
        <f t="shared" ca="1" si="29"/>
        <v>42331</v>
      </c>
      <c r="B531" s="318"/>
      <c r="C531" s="348"/>
      <c r="D531" s="337"/>
      <c r="E531" s="187">
        <f t="shared" ca="1" si="30"/>
        <v>42331</v>
      </c>
      <c r="F531" s="203"/>
      <c r="G531" s="112"/>
      <c r="H531" s="187"/>
      <c r="I531" s="187"/>
      <c r="J531" s="152"/>
      <c r="K531" s="165"/>
      <c r="L531" s="166"/>
      <c r="M531" s="165"/>
      <c r="N531" s="168"/>
      <c r="O531" s="342"/>
      <c r="P531" s="353">
        <f t="shared" si="28"/>
        <v>0</v>
      </c>
      <c r="Q531" s="353"/>
      <c r="R531" s="357"/>
    </row>
    <row r="532" spans="1:18" ht="27.75" customHeight="1">
      <c r="A532" s="310">
        <f t="shared" ca="1" si="29"/>
        <v>42331</v>
      </c>
      <c r="B532" s="318"/>
      <c r="C532" s="348"/>
      <c r="D532" s="337"/>
      <c r="E532" s="187">
        <f t="shared" ca="1" si="30"/>
        <v>42331</v>
      </c>
      <c r="F532" s="203"/>
      <c r="G532" s="112"/>
      <c r="H532" s="187"/>
      <c r="I532" s="187"/>
      <c r="J532" s="152"/>
      <c r="K532" s="165"/>
      <c r="L532" s="166"/>
      <c r="M532" s="165"/>
      <c r="N532" s="168"/>
      <c r="O532" s="342"/>
      <c r="P532" s="353">
        <f t="shared" si="28"/>
        <v>0</v>
      </c>
      <c r="Q532" s="353"/>
      <c r="R532" s="357"/>
    </row>
    <row r="533" spans="1:18" ht="27.75" customHeight="1">
      <c r="A533" s="310">
        <f t="shared" ca="1" si="29"/>
        <v>42331</v>
      </c>
      <c r="B533" s="318"/>
      <c r="C533" s="348"/>
      <c r="D533" s="337"/>
      <c r="E533" s="187">
        <f t="shared" ca="1" si="30"/>
        <v>42331</v>
      </c>
      <c r="F533" s="203"/>
      <c r="G533" s="112"/>
      <c r="H533" s="187"/>
      <c r="I533" s="187"/>
      <c r="J533" s="152"/>
      <c r="K533" s="165"/>
      <c r="L533" s="166"/>
      <c r="M533" s="165"/>
      <c r="N533" s="168"/>
      <c r="O533" s="342"/>
      <c r="P533" s="353">
        <f t="shared" si="28"/>
        <v>0</v>
      </c>
      <c r="Q533" s="353"/>
      <c r="R533" s="357"/>
    </row>
    <row r="534" spans="1:18" ht="27.75" customHeight="1">
      <c r="A534" s="310">
        <f t="shared" ca="1" si="29"/>
        <v>42331</v>
      </c>
      <c r="B534" s="318"/>
      <c r="C534" s="348"/>
      <c r="D534" s="337"/>
      <c r="E534" s="187">
        <f t="shared" ca="1" si="30"/>
        <v>42331</v>
      </c>
      <c r="F534" s="203"/>
      <c r="G534" s="112"/>
      <c r="H534" s="187"/>
      <c r="I534" s="187"/>
      <c r="J534" s="152"/>
      <c r="K534" s="165"/>
      <c r="L534" s="166"/>
      <c r="M534" s="165"/>
      <c r="N534" s="168"/>
      <c r="O534" s="342"/>
      <c r="P534" s="353">
        <f t="shared" si="28"/>
        <v>0</v>
      </c>
      <c r="Q534" s="353"/>
      <c r="R534" s="357"/>
    </row>
    <row r="535" spans="1:18" ht="27.75" customHeight="1">
      <c r="A535" s="310">
        <f t="shared" ca="1" si="29"/>
        <v>42331</v>
      </c>
      <c r="B535" s="318"/>
      <c r="C535" s="348"/>
      <c r="D535" s="337"/>
      <c r="E535" s="187">
        <f t="shared" ca="1" si="30"/>
        <v>42331</v>
      </c>
      <c r="F535" s="203"/>
      <c r="G535" s="112"/>
      <c r="H535" s="187"/>
      <c r="I535" s="187"/>
      <c r="J535" s="152"/>
      <c r="K535" s="165"/>
      <c r="L535" s="166"/>
      <c r="M535" s="165"/>
      <c r="N535" s="168"/>
      <c r="O535" s="342"/>
      <c r="P535" s="353">
        <f t="shared" si="28"/>
        <v>0</v>
      </c>
      <c r="Q535" s="353"/>
      <c r="R535" s="357"/>
    </row>
    <row r="536" spans="1:18" ht="27.75" customHeight="1">
      <c r="A536" s="310">
        <f t="shared" ca="1" si="29"/>
        <v>42331</v>
      </c>
      <c r="B536" s="318"/>
      <c r="C536" s="348"/>
      <c r="D536" s="337"/>
      <c r="E536" s="187">
        <f t="shared" ca="1" si="30"/>
        <v>42331</v>
      </c>
      <c r="F536" s="203"/>
      <c r="G536" s="112"/>
      <c r="H536" s="187"/>
      <c r="I536" s="187"/>
      <c r="J536" s="152"/>
      <c r="K536" s="165"/>
      <c r="L536" s="166"/>
      <c r="M536" s="165"/>
      <c r="N536" s="168"/>
      <c r="O536" s="342"/>
      <c r="P536" s="353">
        <f t="shared" si="28"/>
        <v>0</v>
      </c>
      <c r="Q536" s="353"/>
      <c r="R536" s="357"/>
    </row>
    <row r="537" spans="1:18" ht="27.75" customHeight="1">
      <c r="A537" s="310">
        <f t="shared" ca="1" si="29"/>
        <v>42331</v>
      </c>
      <c r="B537" s="318"/>
      <c r="C537" s="348"/>
      <c r="D537" s="337"/>
      <c r="E537" s="187">
        <f t="shared" ca="1" si="30"/>
        <v>42331</v>
      </c>
      <c r="F537" s="203"/>
      <c r="G537" s="112"/>
      <c r="H537" s="187"/>
      <c r="I537" s="187"/>
      <c r="J537" s="152"/>
      <c r="K537" s="165"/>
      <c r="L537" s="166"/>
      <c r="M537" s="165"/>
      <c r="N537" s="168"/>
      <c r="O537" s="342"/>
      <c r="P537" s="353">
        <f t="shared" si="28"/>
        <v>0</v>
      </c>
      <c r="Q537" s="353"/>
      <c r="R537" s="357"/>
    </row>
    <row r="538" spans="1:18" ht="27.75" customHeight="1">
      <c r="A538" s="310">
        <f t="shared" ca="1" si="29"/>
        <v>42331</v>
      </c>
      <c r="B538" s="318"/>
      <c r="C538" s="348"/>
      <c r="D538" s="337"/>
      <c r="E538" s="187">
        <f t="shared" ca="1" si="30"/>
        <v>42331</v>
      </c>
      <c r="F538" s="203"/>
      <c r="G538" s="112"/>
      <c r="H538" s="187"/>
      <c r="I538" s="187"/>
      <c r="J538" s="152"/>
      <c r="K538" s="165"/>
      <c r="L538" s="166"/>
      <c r="M538" s="165"/>
      <c r="N538" s="168"/>
      <c r="O538" s="342"/>
      <c r="P538" s="353">
        <f t="shared" si="28"/>
        <v>0</v>
      </c>
      <c r="Q538" s="353"/>
      <c r="R538" s="357"/>
    </row>
    <row r="539" spans="1:18" ht="27.75" customHeight="1">
      <c r="A539" s="310">
        <f t="shared" ca="1" si="29"/>
        <v>42331</v>
      </c>
      <c r="B539" s="318"/>
      <c r="C539" s="348"/>
      <c r="D539" s="337"/>
      <c r="E539" s="187">
        <f t="shared" ca="1" si="30"/>
        <v>42331</v>
      </c>
      <c r="F539" s="203"/>
      <c r="G539" s="112"/>
      <c r="H539" s="187"/>
      <c r="I539" s="187"/>
      <c r="J539" s="152"/>
      <c r="K539" s="165"/>
      <c r="L539" s="166"/>
      <c r="M539" s="165"/>
      <c r="N539" s="168"/>
      <c r="O539" s="342"/>
      <c r="P539" s="353">
        <f t="shared" si="28"/>
        <v>0</v>
      </c>
      <c r="Q539" s="353"/>
      <c r="R539" s="357"/>
    </row>
    <row r="540" spans="1:18" ht="27.75" customHeight="1">
      <c r="A540" s="310">
        <f t="shared" ca="1" si="29"/>
        <v>42331</v>
      </c>
      <c r="B540" s="318"/>
      <c r="C540" s="348"/>
      <c r="D540" s="337"/>
      <c r="E540" s="187">
        <f t="shared" ca="1" si="30"/>
        <v>42331</v>
      </c>
      <c r="F540" s="203"/>
      <c r="G540" s="112"/>
      <c r="H540" s="187"/>
      <c r="I540" s="187"/>
      <c r="J540" s="152"/>
      <c r="K540" s="165"/>
      <c r="L540" s="166"/>
      <c r="M540" s="165"/>
      <c r="N540" s="168"/>
      <c r="O540" s="342"/>
      <c r="P540" s="353">
        <f t="shared" si="28"/>
        <v>0</v>
      </c>
      <c r="Q540" s="353"/>
      <c r="R540" s="357"/>
    </row>
    <row r="541" spans="1:18" ht="27.75" customHeight="1">
      <c r="A541" s="310">
        <f t="shared" ca="1" si="29"/>
        <v>42331</v>
      </c>
      <c r="B541" s="318"/>
      <c r="C541" s="348"/>
      <c r="D541" s="337"/>
      <c r="E541" s="187">
        <f t="shared" ca="1" si="30"/>
        <v>42331</v>
      </c>
      <c r="F541" s="203"/>
      <c r="G541" s="112"/>
      <c r="H541" s="187"/>
      <c r="I541" s="187"/>
      <c r="J541" s="152"/>
      <c r="K541" s="165"/>
      <c r="L541" s="166"/>
      <c r="M541" s="165"/>
      <c r="N541" s="168"/>
      <c r="O541" s="342"/>
      <c r="P541" s="353">
        <f t="shared" si="28"/>
        <v>0</v>
      </c>
      <c r="Q541" s="353"/>
      <c r="R541" s="357"/>
    </row>
    <row r="542" spans="1:18" ht="27.75" customHeight="1">
      <c r="A542" s="310">
        <f t="shared" ca="1" si="29"/>
        <v>42331</v>
      </c>
      <c r="B542" s="318"/>
      <c r="C542" s="348"/>
      <c r="D542" s="337"/>
      <c r="E542" s="187">
        <f t="shared" ca="1" si="30"/>
        <v>42331</v>
      </c>
      <c r="F542" s="203"/>
      <c r="G542" s="112"/>
      <c r="H542" s="187"/>
      <c r="I542" s="187"/>
      <c r="J542" s="152"/>
      <c r="K542" s="165"/>
      <c r="L542" s="166"/>
      <c r="M542" s="165"/>
      <c r="N542" s="168"/>
      <c r="O542" s="342"/>
      <c r="P542" s="353">
        <f t="shared" si="28"/>
        <v>0</v>
      </c>
      <c r="Q542" s="353"/>
      <c r="R542" s="357"/>
    </row>
    <row r="543" spans="1:18" ht="27.75" customHeight="1">
      <c r="A543" s="310">
        <f t="shared" ca="1" si="29"/>
        <v>42331</v>
      </c>
      <c r="B543" s="318"/>
      <c r="C543" s="348"/>
      <c r="D543" s="337"/>
      <c r="E543" s="187">
        <f t="shared" ca="1" si="30"/>
        <v>42331</v>
      </c>
      <c r="F543" s="203"/>
      <c r="G543" s="112"/>
      <c r="H543" s="187"/>
      <c r="I543" s="187"/>
      <c r="J543" s="152"/>
      <c r="K543" s="165"/>
      <c r="L543" s="166"/>
      <c r="M543" s="165"/>
      <c r="N543" s="168"/>
      <c r="O543" s="342"/>
      <c r="P543" s="353">
        <f t="shared" si="28"/>
        <v>0</v>
      </c>
      <c r="Q543" s="353"/>
      <c r="R543" s="357"/>
    </row>
    <row r="544" spans="1:18" ht="27.75" customHeight="1">
      <c r="A544" s="310">
        <f t="shared" ca="1" si="29"/>
        <v>42331</v>
      </c>
      <c r="B544" s="318"/>
      <c r="C544" s="348"/>
      <c r="D544" s="337"/>
      <c r="E544" s="187">
        <f t="shared" ca="1" si="30"/>
        <v>42331</v>
      </c>
      <c r="F544" s="203"/>
      <c r="G544" s="112"/>
      <c r="H544" s="187"/>
      <c r="I544" s="187"/>
      <c r="J544" s="152"/>
      <c r="K544" s="165"/>
      <c r="L544" s="166"/>
      <c r="M544" s="165"/>
      <c r="N544" s="168"/>
      <c r="O544" s="342"/>
      <c r="P544" s="353">
        <f t="shared" si="28"/>
        <v>0</v>
      </c>
      <c r="Q544" s="353"/>
      <c r="R544" s="357"/>
    </row>
    <row r="545" spans="1:18" ht="27.75" customHeight="1">
      <c r="A545" s="310">
        <f t="shared" ca="1" si="29"/>
        <v>42331</v>
      </c>
      <c r="B545" s="318"/>
      <c r="C545" s="348"/>
      <c r="D545" s="337"/>
      <c r="E545" s="187">
        <f t="shared" ca="1" si="30"/>
        <v>42331</v>
      </c>
      <c r="F545" s="203"/>
      <c r="G545" s="112"/>
      <c r="H545" s="187"/>
      <c r="I545" s="187"/>
      <c r="J545" s="152"/>
      <c r="K545" s="165"/>
      <c r="L545" s="166"/>
      <c r="M545" s="165"/>
      <c r="N545" s="168"/>
      <c r="O545" s="342"/>
      <c r="P545" s="353">
        <f t="shared" si="28"/>
        <v>0</v>
      </c>
      <c r="Q545" s="353"/>
      <c r="R545" s="357"/>
    </row>
    <row r="546" spans="1:18" ht="27.75" customHeight="1">
      <c r="A546" s="310">
        <f t="shared" ca="1" si="29"/>
        <v>42331</v>
      </c>
      <c r="B546" s="318"/>
      <c r="C546" s="348"/>
      <c r="D546" s="337"/>
      <c r="E546" s="187">
        <f t="shared" ca="1" si="30"/>
        <v>42331</v>
      </c>
      <c r="F546" s="203"/>
      <c r="G546" s="112"/>
      <c r="H546" s="187"/>
      <c r="I546" s="187"/>
      <c r="J546" s="152"/>
      <c r="K546" s="165"/>
      <c r="L546" s="166"/>
      <c r="M546" s="165"/>
      <c r="N546" s="168"/>
      <c r="O546" s="342"/>
      <c r="P546" s="353">
        <f t="shared" si="28"/>
        <v>0</v>
      </c>
      <c r="Q546" s="353"/>
      <c r="R546" s="357"/>
    </row>
    <row r="547" spans="1:18" ht="27.75" customHeight="1">
      <c r="A547" s="310">
        <f t="shared" ca="1" si="29"/>
        <v>42331</v>
      </c>
      <c r="B547" s="318"/>
      <c r="C547" s="348"/>
      <c r="D547" s="337"/>
      <c r="E547" s="187">
        <f t="shared" ca="1" si="30"/>
        <v>42331</v>
      </c>
      <c r="F547" s="203"/>
      <c r="G547" s="112"/>
      <c r="H547" s="187"/>
      <c r="I547" s="187"/>
      <c r="J547" s="152"/>
      <c r="K547" s="165"/>
      <c r="L547" s="166"/>
      <c r="M547" s="165"/>
      <c r="N547" s="168"/>
      <c r="O547" s="342"/>
      <c r="P547" s="353">
        <f t="shared" si="28"/>
        <v>0</v>
      </c>
      <c r="Q547" s="353"/>
      <c r="R547" s="357"/>
    </row>
    <row r="548" spans="1:18" ht="27.75" customHeight="1">
      <c r="A548" s="310">
        <f t="shared" ca="1" si="29"/>
        <v>42331</v>
      </c>
      <c r="B548" s="318"/>
      <c r="C548" s="348"/>
      <c r="D548" s="337"/>
      <c r="E548" s="187">
        <f t="shared" ca="1" si="30"/>
        <v>42331</v>
      </c>
      <c r="F548" s="203"/>
      <c r="G548" s="112"/>
      <c r="H548" s="187"/>
      <c r="I548" s="187"/>
      <c r="J548" s="152"/>
      <c r="K548" s="165"/>
      <c r="L548" s="166"/>
      <c r="M548" s="165"/>
      <c r="N548" s="168"/>
      <c r="O548" s="342"/>
      <c r="P548" s="353">
        <f t="shared" ref="P548:P611" si="31">O548-D548</f>
        <v>0</v>
      </c>
      <c r="Q548" s="353"/>
      <c r="R548" s="357"/>
    </row>
    <row r="549" spans="1:18" ht="27.75" customHeight="1">
      <c r="A549" s="310">
        <f t="shared" ca="1" si="29"/>
        <v>42331</v>
      </c>
      <c r="B549" s="318"/>
      <c r="C549" s="348"/>
      <c r="D549" s="337"/>
      <c r="E549" s="187">
        <f t="shared" ca="1" si="30"/>
        <v>42331</v>
      </c>
      <c r="F549" s="203"/>
      <c r="G549" s="112"/>
      <c r="H549" s="187"/>
      <c r="I549" s="187"/>
      <c r="J549" s="152"/>
      <c r="K549" s="165"/>
      <c r="L549" s="166"/>
      <c r="M549" s="165"/>
      <c r="N549" s="168"/>
      <c r="O549" s="342"/>
      <c r="P549" s="353">
        <f t="shared" si="31"/>
        <v>0</v>
      </c>
      <c r="Q549" s="353"/>
      <c r="R549" s="357"/>
    </row>
    <row r="550" spans="1:18" ht="27.75" customHeight="1">
      <c r="A550" s="310">
        <f t="shared" ca="1" si="29"/>
        <v>42331</v>
      </c>
      <c r="B550" s="318"/>
      <c r="C550" s="348"/>
      <c r="D550" s="337"/>
      <c r="E550" s="187">
        <f t="shared" ca="1" si="30"/>
        <v>42331</v>
      </c>
      <c r="F550" s="203"/>
      <c r="G550" s="112"/>
      <c r="H550" s="187"/>
      <c r="I550" s="187"/>
      <c r="J550" s="152"/>
      <c r="K550" s="165"/>
      <c r="L550" s="166"/>
      <c r="M550" s="165"/>
      <c r="N550" s="168"/>
      <c r="O550" s="342"/>
      <c r="P550" s="353">
        <f t="shared" si="31"/>
        <v>0</v>
      </c>
      <c r="Q550" s="353"/>
      <c r="R550" s="357"/>
    </row>
    <row r="551" spans="1:18" ht="27.75" customHeight="1">
      <c r="A551" s="310">
        <f t="shared" ca="1" si="29"/>
        <v>42331</v>
      </c>
      <c r="B551" s="318"/>
      <c r="C551" s="348"/>
      <c r="D551" s="337"/>
      <c r="E551" s="187">
        <f t="shared" ca="1" si="30"/>
        <v>42331</v>
      </c>
      <c r="F551" s="203"/>
      <c r="G551" s="112"/>
      <c r="H551" s="187"/>
      <c r="I551" s="187"/>
      <c r="J551" s="152"/>
      <c r="K551" s="165"/>
      <c r="L551" s="166"/>
      <c r="M551" s="165"/>
      <c r="N551" s="168"/>
      <c r="O551" s="342"/>
      <c r="P551" s="353">
        <f t="shared" si="31"/>
        <v>0</v>
      </c>
      <c r="Q551" s="353"/>
      <c r="R551" s="357"/>
    </row>
    <row r="552" spans="1:18" ht="27.75" customHeight="1">
      <c r="A552" s="310">
        <f t="shared" ca="1" si="29"/>
        <v>42331</v>
      </c>
      <c r="B552" s="318"/>
      <c r="C552" s="348"/>
      <c r="D552" s="337"/>
      <c r="E552" s="187">
        <f t="shared" ca="1" si="30"/>
        <v>42331</v>
      </c>
      <c r="F552" s="203"/>
      <c r="G552" s="112"/>
      <c r="H552" s="187"/>
      <c r="I552" s="187"/>
      <c r="J552" s="152"/>
      <c r="K552" s="165"/>
      <c r="L552" s="166"/>
      <c r="M552" s="165"/>
      <c r="N552" s="168"/>
      <c r="O552" s="342"/>
      <c r="P552" s="353">
        <f t="shared" si="31"/>
        <v>0</v>
      </c>
      <c r="Q552" s="353"/>
      <c r="R552" s="357"/>
    </row>
    <row r="553" spans="1:18" ht="27.75" customHeight="1">
      <c r="A553" s="310">
        <f t="shared" ca="1" si="29"/>
        <v>42331</v>
      </c>
      <c r="B553" s="318"/>
      <c r="C553" s="348"/>
      <c r="D553" s="337"/>
      <c r="E553" s="187">
        <f t="shared" ca="1" si="30"/>
        <v>42331</v>
      </c>
      <c r="F553" s="203"/>
      <c r="G553" s="112"/>
      <c r="H553" s="187"/>
      <c r="I553" s="187"/>
      <c r="J553" s="152"/>
      <c r="K553" s="165"/>
      <c r="L553" s="166"/>
      <c r="M553" s="165"/>
      <c r="N553" s="168"/>
      <c r="O553" s="342"/>
      <c r="P553" s="353">
        <f t="shared" si="31"/>
        <v>0</v>
      </c>
      <c r="Q553" s="353"/>
      <c r="R553" s="357"/>
    </row>
    <row r="554" spans="1:18" ht="27.75" customHeight="1">
      <c r="A554" s="310">
        <f t="shared" ca="1" si="29"/>
        <v>42331</v>
      </c>
      <c r="B554" s="318"/>
      <c r="C554" s="348"/>
      <c r="D554" s="337"/>
      <c r="E554" s="187">
        <f t="shared" ca="1" si="30"/>
        <v>42331</v>
      </c>
      <c r="F554" s="203"/>
      <c r="G554" s="112"/>
      <c r="H554" s="187"/>
      <c r="I554" s="187"/>
      <c r="J554" s="152"/>
      <c r="K554" s="165"/>
      <c r="L554" s="166"/>
      <c r="M554" s="165"/>
      <c r="N554" s="168"/>
      <c r="O554" s="342"/>
      <c r="P554" s="353">
        <f t="shared" si="31"/>
        <v>0</v>
      </c>
      <c r="Q554" s="353"/>
      <c r="R554" s="357"/>
    </row>
    <row r="555" spans="1:18" ht="27.75" customHeight="1">
      <c r="A555" s="310">
        <f t="shared" ca="1" si="29"/>
        <v>42331</v>
      </c>
      <c r="B555" s="318"/>
      <c r="C555" s="348"/>
      <c r="D555" s="337"/>
      <c r="E555" s="187">
        <f t="shared" ca="1" si="30"/>
        <v>42331</v>
      </c>
      <c r="F555" s="203"/>
      <c r="G555" s="112"/>
      <c r="H555" s="187"/>
      <c r="I555" s="187"/>
      <c r="J555" s="152"/>
      <c r="K555" s="165"/>
      <c r="L555" s="166"/>
      <c r="M555" s="165"/>
      <c r="N555" s="168"/>
      <c r="O555" s="342"/>
      <c r="P555" s="353">
        <f t="shared" si="31"/>
        <v>0</v>
      </c>
      <c r="Q555" s="353"/>
      <c r="R555" s="357"/>
    </row>
    <row r="556" spans="1:18" ht="27.75" customHeight="1">
      <c r="A556" s="310">
        <f t="shared" ca="1" si="29"/>
        <v>42331</v>
      </c>
      <c r="B556" s="318"/>
      <c r="C556" s="348"/>
      <c r="D556" s="337"/>
      <c r="E556" s="187">
        <f t="shared" ca="1" si="30"/>
        <v>42331</v>
      </c>
      <c r="F556" s="203"/>
      <c r="G556" s="112"/>
      <c r="H556" s="187"/>
      <c r="I556" s="187"/>
      <c r="J556" s="152"/>
      <c r="K556" s="165"/>
      <c r="L556" s="166"/>
      <c r="M556" s="165"/>
      <c r="N556" s="168"/>
      <c r="O556" s="342"/>
      <c r="P556" s="353">
        <f t="shared" si="31"/>
        <v>0</v>
      </c>
      <c r="Q556" s="353"/>
      <c r="R556" s="357"/>
    </row>
    <row r="557" spans="1:18" ht="27.75" customHeight="1">
      <c r="A557" s="310">
        <f t="shared" ca="1" si="29"/>
        <v>42331</v>
      </c>
      <c r="B557" s="318"/>
      <c r="C557" s="348"/>
      <c r="D557" s="337"/>
      <c r="E557" s="187">
        <f t="shared" ca="1" si="30"/>
        <v>42331</v>
      </c>
      <c r="F557" s="203"/>
      <c r="G557" s="112"/>
      <c r="H557" s="187"/>
      <c r="I557" s="187"/>
      <c r="J557" s="152"/>
      <c r="K557" s="165"/>
      <c r="L557" s="166"/>
      <c r="M557" s="165"/>
      <c r="N557" s="168"/>
      <c r="O557" s="342"/>
      <c r="P557" s="353">
        <f t="shared" si="31"/>
        <v>0</v>
      </c>
      <c r="Q557" s="353"/>
      <c r="R557" s="357"/>
    </row>
    <row r="558" spans="1:18" ht="27.75" customHeight="1">
      <c r="A558" s="310">
        <f t="shared" ca="1" si="29"/>
        <v>42331</v>
      </c>
      <c r="B558" s="318"/>
      <c r="C558" s="348"/>
      <c r="D558" s="337"/>
      <c r="E558" s="187">
        <f t="shared" ca="1" si="30"/>
        <v>42331</v>
      </c>
      <c r="F558" s="203"/>
      <c r="G558" s="112"/>
      <c r="H558" s="187"/>
      <c r="I558" s="187"/>
      <c r="J558" s="152"/>
      <c r="K558" s="165"/>
      <c r="L558" s="166"/>
      <c r="M558" s="165"/>
      <c r="N558" s="168"/>
      <c r="O558" s="342"/>
      <c r="P558" s="353">
        <f t="shared" si="31"/>
        <v>0</v>
      </c>
      <c r="Q558" s="353"/>
      <c r="R558" s="357"/>
    </row>
    <row r="559" spans="1:18" ht="27.75" customHeight="1">
      <c r="A559" s="310">
        <f t="shared" ca="1" si="29"/>
        <v>42331</v>
      </c>
      <c r="B559" s="318"/>
      <c r="C559" s="348"/>
      <c r="D559" s="337"/>
      <c r="E559" s="187">
        <f t="shared" ca="1" si="30"/>
        <v>42331</v>
      </c>
      <c r="F559" s="203"/>
      <c r="G559" s="112"/>
      <c r="H559" s="187"/>
      <c r="I559" s="187"/>
      <c r="J559" s="152"/>
      <c r="K559" s="165"/>
      <c r="L559" s="166"/>
      <c r="M559" s="165"/>
      <c r="N559" s="168"/>
      <c r="O559" s="342"/>
      <c r="P559" s="353">
        <f t="shared" si="31"/>
        <v>0</v>
      </c>
      <c r="Q559" s="353"/>
      <c r="R559" s="357"/>
    </row>
    <row r="560" spans="1:18" ht="27.75" customHeight="1">
      <c r="A560" s="310">
        <f t="shared" ca="1" si="29"/>
        <v>42331</v>
      </c>
      <c r="B560" s="318"/>
      <c r="C560" s="348"/>
      <c r="D560" s="337"/>
      <c r="E560" s="187">
        <f t="shared" ca="1" si="30"/>
        <v>42331</v>
      </c>
      <c r="F560" s="203"/>
      <c r="G560" s="112"/>
      <c r="H560" s="187"/>
      <c r="I560" s="187"/>
      <c r="J560" s="152"/>
      <c r="K560" s="165"/>
      <c r="L560" s="166"/>
      <c r="M560" s="165"/>
      <c r="N560" s="168"/>
      <c r="O560" s="342"/>
      <c r="P560" s="353">
        <f t="shared" si="31"/>
        <v>0</v>
      </c>
      <c r="Q560" s="353"/>
      <c r="R560" s="357"/>
    </row>
    <row r="561" spans="1:18" ht="27.75" customHeight="1">
      <c r="A561" s="310">
        <f t="shared" ca="1" si="29"/>
        <v>42331</v>
      </c>
      <c r="B561" s="318"/>
      <c r="C561" s="348"/>
      <c r="D561" s="337"/>
      <c r="E561" s="187">
        <f t="shared" ca="1" si="30"/>
        <v>42331</v>
      </c>
      <c r="F561" s="203"/>
      <c r="G561" s="112"/>
      <c r="H561" s="187"/>
      <c r="I561" s="187"/>
      <c r="J561" s="152"/>
      <c r="K561" s="165"/>
      <c r="L561" s="166"/>
      <c r="M561" s="165"/>
      <c r="N561" s="168"/>
      <c r="O561" s="342"/>
      <c r="P561" s="353">
        <f t="shared" si="31"/>
        <v>0</v>
      </c>
      <c r="Q561" s="353"/>
      <c r="R561" s="357"/>
    </row>
    <row r="562" spans="1:18" ht="27.75" customHeight="1">
      <c r="A562" s="310">
        <f t="shared" ca="1" si="29"/>
        <v>42331</v>
      </c>
      <c r="B562" s="318"/>
      <c r="C562" s="348"/>
      <c r="D562" s="337"/>
      <c r="E562" s="187">
        <f t="shared" ca="1" si="30"/>
        <v>42331</v>
      </c>
      <c r="F562" s="203"/>
      <c r="G562" s="112"/>
      <c r="H562" s="187"/>
      <c r="I562" s="187"/>
      <c r="J562" s="152"/>
      <c r="K562" s="165"/>
      <c r="L562" s="166"/>
      <c r="M562" s="165"/>
      <c r="N562" s="168"/>
      <c r="O562" s="342"/>
      <c r="P562" s="353">
        <f t="shared" si="31"/>
        <v>0</v>
      </c>
      <c r="Q562" s="353"/>
      <c r="R562" s="357"/>
    </row>
    <row r="563" spans="1:18" ht="27.75" customHeight="1">
      <c r="A563" s="310">
        <f t="shared" ca="1" si="29"/>
        <v>42331</v>
      </c>
      <c r="B563" s="318"/>
      <c r="C563" s="348"/>
      <c r="D563" s="337"/>
      <c r="E563" s="187">
        <f t="shared" ca="1" si="30"/>
        <v>42331</v>
      </c>
      <c r="F563" s="203"/>
      <c r="G563" s="112"/>
      <c r="H563" s="187"/>
      <c r="I563" s="187"/>
      <c r="J563" s="152"/>
      <c r="K563" s="165"/>
      <c r="L563" s="166"/>
      <c r="M563" s="165"/>
      <c r="N563" s="168"/>
      <c r="O563" s="342"/>
      <c r="P563" s="353">
        <f t="shared" si="31"/>
        <v>0</v>
      </c>
      <c r="Q563" s="353"/>
      <c r="R563" s="357"/>
    </row>
    <row r="564" spans="1:18" ht="27.75" customHeight="1">
      <c r="A564" s="310">
        <f t="shared" ca="1" si="29"/>
        <v>42331</v>
      </c>
      <c r="B564" s="318"/>
      <c r="C564" s="348"/>
      <c r="D564" s="337"/>
      <c r="E564" s="187">
        <f t="shared" ca="1" si="30"/>
        <v>42331</v>
      </c>
      <c r="F564" s="203"/>
      <c r="G564" s="112"/>
      <c r="H564" s="187"/>
      <c r="I564" s="187"/>
      <c r="J564" s="152"/>
      <c r="K564" s="165"/>
      <c r="L564" s="166"/>
      <c r="M564" s="165"/>
      <c r="N564" s="168"/>
      <c r="O564" s="342"/>
      <c r="P564" s="353">
        <f t="shared" si="31"/>
        <v>0</v>
      </c>
      <c r="Q564" s="353"/>
      <c r="R564" s="357"/>
    </row>
    <row r="565" spans="1:18" ht="27.75" customHeight="1">
      <c r="A565" s="310">
        <f t="shared" ca="1" si="29"/>
        <v>42331</v>
      </c>
      <c r="B565" s="318"/>
      <c r="C565" s="348"/>
      <c r="D565" s="337"/>
      <c r="E565" s="187">
        <f t="shared" ca="1" si="30"/>
        <v>42331</v>
      </c>
      <c r="F565" s="203"/>
      <c r="G565" s="112"/>
      <c r="H565" s="187"/>
      <c r="I565" s="187"/>
      <c r="J565" s="152"/>
      <c r="K565" s="165"/>
      <c r="L565" s="166"/>
      <c r="M565" s="165"/>
      <c r="N565" s="168"/>
      <c r="O565" s="342"/>
      <c r="P565" s="353">
        <f t="shared" si="31"/>
        <v>0</v>
      </c>
      <c r="Q565" s="353"/>
      <c r="R565" s="357"/>
    </row>
    <row r="566" spans="1:18" ht="27.75" customHeight="1">
      <c r="A566" s="310">
        <f t="shared" ca="1" si="29"/>
        <v>42331</v>
      </c>
      <c r="B566" s="318"/>
      <c r="C566" s="348"/>
      <c r="D566" s="337"/>
      <c r="E566" s="187">
        <f t="shared" ca="1" si="30"/>
        <v>42331</v>
      </c>
      <c r="F566" s="203"/>
      <c r="G566" s="112"/>
      <c r="H566" s="187"/>
      <c r="I566" s="187"/>
      <c r="J566" s="152"/>
      <c r="K566" s="165"/>
      <c r="L566" s="166"/>
      <c r="M566" s="165"/>
      <c r="N566" s="168"/>
      <c r="O566" s="342"/>
      <c r="P566" s="353">
        <f t="shared" si="31"/>
        <v>0</v>
      </c>
      <c r="Q566" s="353"/>
      <c r="R566" s="357"/>
    </row>
    <row r="567" spans="1:18" ht="27.75" customHeight="1">
      <c r="A567" s="310">
        <f t="shared" ca="1" si="29"/>
        <v>42331</v>
      </c>
      <c r="B567" s="318"/>
      <c r="C567" s="348"/>
      <c r="D567" s="337"/>
      <c r="E567" s="187">
        <f t="shared" ca="1" si="30"/>
        <v>42331</v>
      </c>
      <c r="F567" s="203"/>
      <c r="G567" s="112"/>
      <c r="H567" s="187"/>
      <c r="I567" s="187"/>
      <c r="J567" s="152"/>
      <c r="K567" s="165"/>
      <c r="L567" s="166"/>
      <c r="M567" s="165"/>
      <c r="N567" s="168"/>
      <c r="O567" s="342"/>
      <c r="P567" s="353">
        <f t="shared" si="31"/>
        <v>0</v>
      </c>
      <c r="Q567" s="353"/>
      <c r="R567" s="357"/>
    </row>
    <row r="568" spans="1:18" ht="27.75" customHeight="1">
      <c r="A568" s="310">
        <f t="shared" ca="1" si="29"/>
        <v>42331</v>
      </c>
      <c r="B568" s="318"/>
      <c r="C568" s="348"/>
      <c r="D568" s="337"/>
      <c r="E568" s="187">
        <f t="shared" ca="1" si="30"/>
        <v>42331</v>
      </c>
      <c r="F568" s="203"/>
      <c r="G568" s="112"/>
      <c r="H568" s="187"/>
      <c r="I568" s="187"/>
      <c r="J568" s="152"/>
      <c r="K568" s="165"/>
      <c r="L568" s="166"/>
      <c r="M568" s="165"/>
      <c r="N568" s="168"/>
      <c r="O568" s="342"/>
      <c r="P568" s="353">
        <f t="shared" si="31"/>
        <v>0</v>
      </c>
      <c r="Q568" s="353"/>
      <c r="R568" s="357"/>
    </row>
    <row r="569" spans="1:18" ht="27.75" customHeight="1">
      <c r="A569" s="310">
        <f t="shared" ca="1" si="29"/>
        <v>42331</v>
      </c>
      <c r="B569" s="318"/>
      <c r="C569" s="348"/>
      <c r="D569" s="337"/>
      <c r="E569" s="187">
        <f t="shared" ca="1" si="30"/>
        <v>42331</v>
      </c>
      <c r="F569" s="203"/>
      <c r="G569" s="112"/>
      <c r="H569" s="187"/>
      <c r="I569" s="187"/>
      <c r="J569" s="152"/>
      <c r="K569" s="165"/>
      <c r="L569" s="166"/>
      <c r="M569" s="165"/>
      <c r="N569" s="168"/>
      <c r="O569" s="342"/>
      <c r="P569" s="353">
        <f t="shared" si="31"/>
        <v>0</v>
      </c>
      <c r="Q569" s="353"/>
      <c r="R569" s="357"/>
    </row>
    <row r="570" spans="1:18" ht="27.75" customHeight="1">
      <c r="A570" s="310">
        <f t="shared" ca="1" si="29"/>
        <v>42331</v>
      </c>
      <c r="B570" s="318"/>
      <c r="C570" s="348"/>
      <c r="D570" s="337"/>
      <c r="E570" s="187">
        <f t="shared" ca="1" si="30"/>
        <v>42331</v>
      </c>
      <c r="F570" s="203"/>
      <c r="G570" s="112"/>
      <c r="H570" s="187"/>
      <c r="I570" s="187"/>
      <c r="J570" s="152"/>
      <c r="K570" s="165"/>
      <c r="L570" s="166"/>
      <c r="M570" s="165"/>
      <c r="N570" s="168"/>
      <c r="O570" s="342"/>
      <c r="P570" s="353">
        <f t="shared" si="31"/>
        <v>0</v>
      </c>
      <c r="Q570" s="353"/>
      <c r="R570" s="357"/>
    </row>
    <row r="571" spans="1:18" ht="27.75" customHeight="1">
      <c r="A571" s="310">
        <f t="shared" ca="1" si="29"/>
        <v>42331</v>
      </c>
      <c r="B571" s="318"/>
      <c r="C571" s="348"/>
      <c r="D571" s="337"/>
      <c r="E571" s="187">
        <f t="shared" ca="1" si="30"/>
        <v>42331</v>
      </c>
      <c r="F571" s="203"/>
      <c r="G571" s="112"/>
      <c r="H571" s="187"/>
      <c r="I571" s="187"/>
      <c r="J571" s="152"/>
      <c r="K571" s="165"/>
      <c r="L571" s="166"/>
      <c r="M571" s="165"/>
      <c r="N571" s="168"/>
      <c r="O571" s="342"/>
      <c r="P571" s="353">
        <f t="shared" si="31"/>
        <v>0</v>
      </c>
      <c r="Q571" s="353"/>
      <c r="R571" s="357"/>
    </row>
    <row r="572" spans="1:18" ht="27.75" customHeight="1">
      <c r="A572" s="310">
        <f t="shared" ca="1" si="29"/>
        <v>42331</v>
      </c>
      <c r="B572" s="318"/>
      <c r="C572" s="348"/>
      <c r="D572" s="337"/>
      <c r="E572" s="187">
        <f t="shared" ca="1" si="30"/>
        <v>42331</v>
      </c>
      <c r="F572" s="203"/>
      <c r="G572" s="112"/>
      <c r="H572" s="187"/>
      <c r="I572" s="187"/>
      <c r="J572" s="152"/>
      <c r="K572" s="165"/>
      <c r="L572" s="166"/>
      <c r="M572" s="165"/>
      <c r="N572" s="168"/>
      <c r="O572" s="342"/>
      <c r="P572" s="353">
        <f t="shared" si="31"/>
        <v>0</v>
      </c>
      <c r="Q572" s="353"/>
      <c r="R572" s="357"/>
    </row>
    <row r="573" spans="1:18" ht="27.75" customHeight="1">
      <c r="A573" s="310">
        <f t="shared" ca="1" si="29"/>
        <v>42331</v>
      </c>
      <c r="B573" s="318"/>
      <c r="C573" s="348"/>
      <c r="D573" s="337"/>
      <c r="E573" s="187">
        <f t="shared" ca="1" si="30"/>
        <v>42331</v>
      </c>
      <c r="F573" s="203"/>
      <c r="G573" s="112"/>
      <c r="H573" s="187"/>
      <c r="I573" s="187"/>
      <c r="J573" s="152"/>
      <c r="K573" s="165"/>
      <c r="L573" s="166"/>
      <c r="M573" s="165"/>
      <c r="N573" s="168"/>
      <c r="O573" s="342"/>
      <c r="P573" s="353">
        <f t="shared" si="31"/>
        <v>0</v>
      </c>
      <c r="Q573" s="353"/>
      <c r="R573" s="357"/>
    </row>
    <row r="574" spans="1:18" ht="27.75" customHeight="1">
      <c r="A574" s="310">
        <f t="shared" ca="1" si="29"/>
        <v>42331</v>
      </c>
      <c r="B574" s="318"/>
      <c r="C574" s="348"/>
      <c r="D574" s="337"/>
      <c r="E574" s="187">
        <f t="shared" ca="1" si="30"/>
        <v>42331</v>
      </c>
      <c r="F574" s="203"/>
      <c r="G574" s="112"/>
      <c r="H574" s="187"/>
      <c r="I574" s="187"/>
      <c r="J574" s="152"/>
      <c r="K574" s="165"/>
      <c r="L574" s="166"/>
      <c r="M574" s="165"/>
      <c r="N574" s="168"/>
      <c r="O574" s="342"/>
      <c r="P574" s="353">
        <f t="shared" si="31"/>
        <v>0</v>
      </c>
      <c r="Q574" s="353"/>
      <c r="R574" s="357"/>
    </row>
    <row r="575" spans="1:18" ht="27.75" customHeight="1">
      <c r="A575" s="310">
        <f t="shared" ca="1" si="29"/>
        <v>42331</v>
      </c>
      <c r="B575" s="318"/>
      <c r="C575" s="348"/>
      <c r="D575" s="337"/>
      <c r="E575" s="187">
        <f t="shared" ca="1" si="30"/>
        <v>42331</v>
      </c>
      <c r="F575" s="203"/>
      <c r="G575" s="112"/>
      <c r="H575" s="187"/>
      <c r="I575" s="187"/>
      <c r="J575" s="152"/>
      <c r="K575" s="165"/>
      <c r="L575" s="166"/>
      <c r="M575" s="165"/>
      <c r="N575" s="168"/>
      <c r="O575" s="342"/>
      <c r="P575" s="353">
        <f t="shared" si="31"/>
        <v>0</v>
      </c>
      <c r="Q575" s="353"/>
      <c r="R575" s="357"/>
    </row>
    <row r="576" spans="1:18" ht="27.75" customHeight="1">
      <c r="A576" s="310">
        <f t="shared" ca="1" si="29"/>
        <v>42331</v>
      </c>
      <c r="B576" s="318"/>
      <c r="C576" s="348"/>
      <c r="D576" s="337"/>
      <c r="E576" s="187">
        <f t="shared" ca="1" si="30"/>
        <v>42331</v>
      </c>
      <c r="F576" s="203"/>
      <c r="G576" s="112"/>
      <c r="H576" s="187"/>
      <c r="I576" s="187"/>
      <c r="J576" s="152"/>
      <c r="K576" s="165"/>
      <c r="L576" s="166"/>
      <c r="M576" s="165"/>
      <c r="N576" s="168"/>
      <c r="O576" s="342"/>
      <c r="P576" s="353">
        <f t="shared" si="31"/>
        <v>0</v>
      </c>
      <c r="Q576" s="353"/>
      <c r="R576" s="357"/>
    </row>
    <row r="577" spans="1:18" ht="27.75" customHeight="1">
      <c r="A577" s="310">
        <f t="shared" ca="1" si="29"/>
        <v>42331</v>
      </c>
      <c r="B577" s="318"/>
      <c r="C577" s="348"/>
      <c r="D577" s="337"/>
      <c r="E577" s="187">
        <f t="shared" ca="1" si="30"/>
        <v>42331</v>
      </c>
      <c r="F577" s="203"/>
      <c r="G577" s="112"/>
      <c r="H577" s="187"/>
      <c r="I577" s="187"/>
      <c r="J577" s="152"/>
      <c r="K577" s="165"/>
      <c r="L577" s="166"/>
      <c r="M577" s="165"/>
      <c r="N577" s="168"/>
      <c r="O577" s="342"/>
      <c r="P577" s="353">
        <f t="shared" si="31"/>
        <v>0</v>
      </c>
      <c r="Q577" s="353"/>
      <c r="R577" s="357"/>
    </row>
    <row r="578" spans="1:18" ht="27.75" customHeight="1">
      <c r="A578" s="310">
        <f t="shared" ref="A578:A641" ca="1" si="32">+E577</f>
        <v>42331</v>
      </c>
      <c r="B578" s="318"/>
      <c r="C578" s="348"/>
      <c r="D578" s="337"/>
      <c r="E578" s="187">
        <f t="shared" ca="1" si="30"/>
        <v>42331</v>
      </c>
      <c r="F578" s="203"/>
      <c r="G578" s="112"/>
      <c r="H578" s="187"/>
      <c r="I578" s="187"/>
      <c r="J578" s="152"/>
      <c r="K578" s="165"/>
      <c r="L578" s="166"/>
      <c r="M578" s="165"/>
      <c r="N578" s="168"/>
      <c r="O578" s="342"/>
      <c r="P578" s="353">
        <f t="shared" si="31"/>
        <v>0</v>
      </c>
      <c r="Q578" s="353"/>
      <c r="R578" s="357"/>
    </row>
    <row r="579" spans="1:18" ht="27.75" customHeight="1">
      <c r="A579" s="310">
        <f t="shared" ca="1" si="32"/>
        <v>42331</v>
      </c>
      <c r="B579" s="318"/>
      <c r="C579" s="348"/>
      <c r="D579" s="337"/>
      <c r="E579" s="187">
        <f t="shared" ca="1" si="30"/>
        <v>42331</v>
      </c>
      <c r="F579" s="203"/>
      <c r="G579" s="112"/>
      <c r="H579" s="187"/>
      <c r="I579" s="187"/>
      <c r="J579" s="152"/>
      <c r="K579" s="165"/>
      <c r="L579" s="166"/>
      <c r="M579" s="165"/>
      <c r="N579" s="168"/>
      <c r="O579" s="342"/>
      <c r="P579" s="353">
        <f t="shared" si="31"/>
        <v>0</v>
      </c>
      <c r="Q579" s="353"/>
      <c r="R579" s="357"/>
    </row>
    <row r="580" spans="1:18" ht="27.75" customHeight="1">
      <c r="A580" s="310">
        <f t="shared" ca="1" si="32"/>
        <v>42331</v>
      </c>
      <c r="B580" s="318"/>
      <c r="C580" s="348"/>
      <c r="D580" s="337"/>
      <c r="E580" s="187">
        <f t="shared" ca="1" si="30"/>
        <v>42331</v>
      </c>
      <c r="F580" s="203"/>
      <c r="G580" s="112"/>
      <c r="H580" s="187"/>
      <c r="I580" s="187"/>
      <c r="J580" s="152"/>
      <c r="K580" s="165"/>
      <c r="L580" s="166"/>
      <c r="M580" s="165"/>
      <c r="N580" s="168"/>
      <c r="O580" s="342"/>
      <c r="P580" s="353">
        <f t="shared" si="31"/>
        <v>0</v>
      </c>
      <c r="Q580" s="353"/>
      <c r="R580" s="357"/>
    </row>
    <row r="581" spans="1:18" ht="27.75" customHeight="1">
      <c r="A581" s="310">
        <f t="shared" ca="1" si="32"/>
        <v>42331</v>
      </c>
      <c r="B581" s="318"/>
      <c r="C581" s="348"/>
      <c r="D581" s="337"/>
      <c r="E581" s="187">
        <f t="shared" ca="1" si="30"/>
        <v>42331</v>
      </c>
      <c r="F581" s="203"/>
      <c r="G581" s="112"/>
      <c r="H581" s="187"/>
      <c r="I581" s="187"/>
      <c r="J581" s="152"/>
      <c r="K581" s="165"/>
      <c r="L581" s="166"/>
      <c r="M581" s="165"/>
      <c r="N581" s="168"/>
      <c r="O581" s="342"/>
      <c r="P581" s="353">
        <f t="shared" si="31"/>
        <v>0</v>
      </c>
      <c r="Q581" s="353"/>
      <c r="R581" s="357"/>
    </row>
    <row r="582" spans="1:18" ht="27.75" customHeight="1">
      <c r="A582" s="310">
        <f t="shared" ca="1" si="32"/>
        <v>42331</v>
      </c>
      <c r="B582" s="318"/>
      <c r="C582" s="348"/>
      <c r="D582" s="337"/>
      <c r="E582" s="187">
        <f t="shared" ca="1" si="30"/>
        <v>42331</v>
      </c>
      <c r="F582" s="203"/>
      <c r="G582" s="112"/>
      <c r="H582" s="187"/>
      <c r="I582" s="187"/>
      <c r="J582" s="152"/>
      <c r="K582" s="165"/>
      <c r="L582" s="166"/>
      <c r="M582" s="165"/>
      <c r="N582" s="168"/>
      <c r="O582" s="342"/>
      <c r="P582" s="353">
        <f t="shared" si="31"/>
        <v>0</v>
      </c>
      <c r="Q582" s="353"/>
      <c r="R582" s="357"/>
    </row>
    <row r="583" spans="1:18" ht="27.75" customHeight="1">
      <c r="A583" s="310">
        <f t="shared" ca="1" si="32"/>
        <v>42331</v>
      </c>
      <c r="B583" s="318"/>
      <c r="C583" s="348"/>
      <c r="D583" s="337"/>
      <c r="E583" s="187">
        <f t="shared" ca="1" si="30"/>
        <v>42331</v>
      </c>
      <c r="F583" s="203"/>
      <c r="G583" s="112"/>
      <c r="H583" s="187"/>
      <c r="I583" s="187"/>
      <c r="J583" s="152"/>
      <c r="K583" s="165"/>
      <c r="L583" s="166"/>
      <c r="M583" s="165"/>
      <c r="N583" s="168"/>
      <c r="O583" s="342"/>
      <c r="P583" s="353">
        <f t="shared" si="31"/>
        <v>0</v>
      </c>
      <c r="Q583" s="353"/>
      <c r="R583" s="357"/>
    </row>
    <row r="584" spans="1:18" ht="27.75" customHeight="1">
      <c r="A584" s="310">
        <f t="shared" ca="1" si="32"/>
        <v>42331</v>
      </c>
      <c r="B584" s="318"/>
      <c r="C584" s="348"/>
      <c r="D584" s="337"/>
      <c r="E584" s="187">
        <f t="shared" ca="1" si="30"/>
        <v>42331</v>
      </c>
      <c r="F584" s="203"/>
      <c r="G584" s="112"/>
      <c r="H584" s="187"/>
      <c r="I584" s="187"/>
      <c r="J584" s="152"/>
      <c r="K584" s="165"/>
      <c r="L584" s="166"/>
      <c r="M584" s="165"/>
      <c r="N584" s="168"/>
      <c r="O584" s="342"/>
      <c r="P584" s="353">
        <f t="shared" si="31"/>
        <v>0</v>
      </c>
      <c r="Q584" s="353"/>
      <c r="R584" s="357"/>
    </row>
    <row r="585" spans="1:18" ht="27.75" customHeight="1">
      <c r="A585" s="310">
        <f t="shared" ca="1" si="32"/>
        <v>42331</v>
      </c>
      <c r="B585" s="318"/>
      <c r="C585" s="348"/>
      <c r="D585" s="337"/>
      <c r="E585" s="187">
        <f t="shared" ca="1" si="30"/>
        <v>42331</v>
      </c>
      <c r="F585" s="203"/>
      <c r="G585" s="112"/>
      <c r="H585" s="187"/>
      <c r="I585" s="187"/>
      <c r="J585" s="152"/>
      <c r="K585" s="165"/>
      <c r="L585" s="166"/>
      <c r="M585" s="165"/>
      <c r="N585" s="168"/>
      <c r="O585" s="342"/>
      <c r="P585" s="353">
        <f t="shared" si="31"/>
        <v>0</v>
      </c>
      <c r="Q585" s="353"/>
      <c r="R585" s="357"/>
    </row>
    <row r="586" spans="1:18" ht="27.75" customHeight="1">
      <c r="A586" s="310">
        <f t="shared" ca="1" si="32"/>
        <v>42331</v>
      </c>
      <c r="B586" s="318"/>
      <c r="C586" s="348"/>
      <c r="D586" s="337"/>
      <c r="E586" s="187">
        <f t="shared" ca="1" si="30"/>
        <v>42331</v>
      </c>
      <c r="F586" s="203"/>
      <c r="G586" s="112"/>
      <c r="H586" s="187"/>
      <c r="I586" s="187"/>
      <c r="J586" s="152"/>
      <c r="K586" s="165"/>
      <c r="L586" s="166"/>
      <c r="M586" s="165"/>
      <c r="N586" s="168"/>
      <c r="O586" s="342"/>
      <c r="P586" s="353">
        <f t="shared" si="31"/>
        <v>0</v>
      </c>
      <c r="Q586" s="353"/>
      <c r="R586" s="357"/>
    </row>
    <row r="587" spans="1:18" ht="27.75" customHeight="1">
      <c r="A587" s="310">
        <f t="shared" ca="1" si="32"/>
        <v>42331</v>
      </c>
      <c r="B587" s="318"/>
      <c r="C587" s="348"/>
      <c r="D587" s="337"/>
      <c r="E587" s="187">
        <f t="shared" ca="1" si="30"/>
        <v>42331</v>
      </c>
      <c r="F587" s="203"/>
      <c r="G587" s="112"/>
      <c r="H587" s="187"/>
      <c r="I587" s="187"/>
      <c r="J587" s="152"/>
      <c r="K587" s="165"/>
      <c r="L587" s="166"/>
      <c r="M587" s="165"/>
      <c r="N587" s="168"/>
      <c r="O587" s="342"/>
      <c r="P587" s="353">
        <f t="shared" si="31"/>
        <v>0</v>
      </c>
      <c r="Q587" s="353"/>
      <c r="R587" s="357"/>
    </row>
    <row r="588" spans="1:18" ht="27.75" customHeight="1">
      <c r="A588" s="310">
        <f t="shared" ca="1" si="32"/>
        <v>42331</v>
      </c>
      <c r="B588" s="318"/>
      <c r="C588" s="348"/>
      <c r="D588" s="337"/>
      <c r="E588" s="187">
        <f t="shared" ca="1" si="30"/>
        <v>42331</v>
      </c>
      <c r="F588" s="203"/>
      <c r="G588" s="112"/>
      <c r="H588" s="187"/>
      <c r="I588" s="187"/>
      <c r="J588" s="152"/>
      <c r="K588" s="165"/>
      <c r="L588" s="166"/>
      <c r="M588" s="165"/>
      <c r="N588" s="168"/>
      <c r="O588" s="342"/>
      <c r="P588" s="353">
        <f t="shared" si="31"/>
        <v>0</v>
      </c>
      <c r="Q588" s="353"/>
      <c r="R588" s="357"/>
    </row>
    <row r="589" spans="1:18" ht="27.75" customHeight="1">
      <c r="A589" s="310">
        <f t="shared" ca="1" si="32"/>
        <v>42331</v>
      </c>
      <c r="B589" s="318"/>
      <c r="C589" s="348"/>
      <c r="D589" s="337"/>
      <c r="E589" s="187">
        <f t="shared" ca="1" si="30"/>
        <v>42331</v>
      </c>
      <c r="F589" s="203"/>
      <c r="G589" s="112"/>
      <c r="H589" s="187"/>
      <c r="I589" s="187"/>
      <c r="J589" s="152"/>
      <c r="K589" s="165"/>
      <c r="L589" s="166"/>
      <c r="M589" s="165"/>
      <c r="N589" s="168"/>
      <c r="O589" s="342"/>
      <c r="P589" s="353">
        <f t="shared" si="31"/>
        <v>0</v>
      </c>
      <c r="Q589" s="353"/>
      <c r="R589" s="357"/>
    </row>
    <row r="590" spans="1:18" ht="27.75" customHeight="1">
      <c r="A590" s="310">
        <f t="shared" ca="1" si="32"/>
        <v>42331</v>
      </c>
      <c r="B590" s="318"/>
      <c r="C590" s="348"/>
      <c r="D590" s="337"/>
      <c r="E590" s="187">
        <f t="shared" ref="E590:E653" ca="1" si="33">IF(ISBLANK(D590),+A590+C590/24,+A590+D590/24)</f>
        <v>42331</v>
      </c>
      <c r="F590" s="203"/>
      <c r="G590" s="112"/>
      <c r="H590" s="187"/>
      <c r="I590" s="187"/>
      <c r="J590" s="152"/>
      <c r="K590" s="165"/>
      <c r="L590" s="166"/>
      <c r="M590" s="165"/>
      <c r="N590" s="168"/>
      <c r="O590" s="342"/>
      <c r="P590" s="353">
        <f t="shared" si="31"/>
        <v>0</v>
      </c>
      <c r="Q590" s="353"/>
      <c r="R590" s="357"/>
    </row>
    <row r="591" spans="1:18" ht="27.75" customHeight="1">
      <c r="A591" s="310">
        <f t="shared" ca="1" si="32"/>
        <v>42331</v>
      </c>
      <c r="B591" s="318"/>
      <c r="C591" s="348"/>
      <c r="D591" s="337"/>
      <c r="E591" s="187">
        <f t="shared" ca="1" si="33"/>
        <v>42331</v>
      </c>
      <c r="F591" s="203"/>
      <c r="G591" s="112"/>
      <c r="H591" s="187"/>
      <c r="I591" s="187"/>
      <c r="J591" s="152"/>
      <c r="K591" s="165"/>
      <c r="L591" s="166"/>
      <c r="M591" s="165"/>
      <c r="N591" s="168"/>
      <c r="O591" s="342"/>
      <c r="P591" s="353">
        <f t="shared" si="31"/>
        <v>0</v>
      </c>
      <c r="Q591" s="353"/>
      <c r="R591" s="357"/>
    </row>
    <row r="592" spans="1:18" ht="27.75" customHeight="1">
      <c r="A592" s="310">
        <f t="shared" ca="1" si="32"/>
        <v>42331</v>
      </c>
      <c r="B592" s="318"/>
      <c r="C592" s="348"/>
      <c r="D592" s="337"/>
      <c r="E592" s="187">
        <f t="shared" ca="1" si="33"/>
        <v>42331</v>
      </c>
      <c r="F592" s="203"/>
      <c r="G592" s="112"/>
      <c r="H592" s="187"/>
      <c r="I592" s="187"/>
      <c r="J592" s="152"/>
      <c r="K592" s="165"/>
      <c r="L592" s="166"/>
      <c r="M592" s="165"/>
      <c r="N592" s="168"/>
      <c r="O592" s="342"/>
      <c r="P592" s="353">
        <f t="shared" si="31"/>
        <v>0</v>
      </c>
      <c r="Q592" s="353"/>
      <c r="R592" s="357"/>
    </row>
    <row r="593" spans="1:18" ht="27.75" customHeight="1">
      <c r="A593" s="310">
        <f t="shared" ca="1" si="32"/>
        <v>42331</v>
      </c>
      <c r="B593" s="318"/>
      <c r="C593" s="348"/>
      <c r="D593" s="337"/>
      <c r="E593" s="187">
        <f t="shared" ca="1" si="33"/>
        <v>42331</v>
      </c>
      <c r="F593" s="203"/>
      <c r="G593" s="112"/>
      <c r="H593" s="187"/>
      <c r="I593" s="187"/>
      <c r="J593" s="152"/>
      <c r="K593" s="165"/>
      <c r="L593" s="166"/>
      <c r="M593" s="165"/>
      <c r="N593" s="168"/>
      <c r="O593" s="342"/>
      <c r="P593" s="353">
        <f t="shared" si="31"/>
        <v>0</v>
      </c>
      <c r="Q593" s="353"/>
      <c r="R593" s="357"/>
    </row>
    <row r="594" spans="1:18" ht="27.75" customHeight="1">
      <c r="A594" s="310">
        <f t="shared" ca="1" si="32"/>
        <v>42331</v>
      </c>
      <c r="B594" s="318"/>
      <c r="C594" s="348"/>
      <c r="D594" s="337"/>
      <c r="E594" s="187">
        <f t="shared" ca="1" si="33"/>
        <v>42331</v>
      </c>
      <c r="F594" s="203"/>
      <c r="G594" s="112"/>
      <c r="H594" s="187"/>
      <c r="I594" s="187"/>
      <c r="J594" s="152"/>
      <c r="K594" s="165"/>
      <c r="L594" s="166"/>
      <c r="M594" s="165"/>
      <c r="N594" s="168"/>
      <c r="O594" s="342"/>
      <c r="P594" s="353">
        <f t="shared" si="31"/>
        <v>0</v>
      </c>
      <c r="Q594" s="353"/>
      <c r="R594" s="357"/>
    </row>
    <row r="595" spans="1:18" ht="27.75" customHeight="1">
      <c r="A595" s="310">
        <f t="shared" ca="1" si="32"/>
        <v>42331</v>
      </c>
      <c r="B595" s="318"/>
      <c r="C595" s="348"/>
      <c r="D595" s="337"/>
      <c r="E595" s="187">
        <f t="shared" ca="1" si="33"/>
        <v>42331</v>
      </c>
      <c r="F595" s="203"/>
      <c r="G595" s="112"/>
      <c r="H595" s="187"/>
      <c r="I595" s="187"/>
      <c r="J595" s="152"/>
      <c r="K595" s="165"/>
      <c r="L595" s="166"/>
      <c r="M595" s="165"/>
      <c r="N595" s="168"/>
      <c r="O595" s="342"/>
      <c r="P595" s="353">
        <f t="shared" si="31"/>
        <v>0</v>
      </c>
      <c r="Q595" s="353"/>
      <c r="R595" s="357"/>
    </row>
    <row r="596" spans="1:18" ht="27.75" customHeight="1">
      <c r="A596" s="310">
        <f t="shared" ca="1" si="32"/>
        <v>42331</v>
      </c>
      <c r="B596" s="318"/>
      <c r="C596" s="348"/>
      <c r="D596" s="337"/>
      <c r="E596" s="187">
        <f t="shared" ca="1" si="33"/>
        <v>42331</v>
      </c>
      <c r="F596" s="203"/>
      <c r="G596" s="112"/>
      <c r="H596" s="187"/>
      <c r="I596" s="187"/>
      <c r="J596" s="152"/>
      <c r="K596" s="165"/>
      <c r="L596" s="166"/>
      <c r="M596" s="165"/>
      <c r="N596" s="168"/>
      <c r="O596" s="342"/>
      <c r="P596" s="353">
        <f t="shared" si="31"/>
        <v>0</v>
      </c>
      <c r="Q596" s="353"/>
      <c r="R596" s="357"/>
    </row>
    <row r="597" spans="1:18" ht="27.75" customHeight="1">
      <c r="A597" s="310">
        <f t="shared" ca="1" si="32"/>
        <v>42331</v>
      </c>
      <c r="B597" s="318"/>
      <c r="C597" s="348"/>
      <c r="D597" s="337"/>
      <c r="E597" s="187">
        <f t="shared" ca="1" si="33"/>
        <v>42331</v>
      </c>
      <c r="F597" s="203"/>
      <c r="G597" s="112"/>
      <c r="H597" s="187"/>
      <c r="I597" s="187"/>
      <c r="J597" s="152"/>
      <c r="K597" s="165"/>
      <c r="L597" s="166"/>
      <c r="M597" s="165"/>
      <c r="N597" s="168"/>
      <c r="O597" s="342"/>
      <c r="P597" s="353">
        <f t="shared" si="31"/>
        <v>0</v>
      </c>
      <c r="Q597" s="353"/>
      <c r="R597" s="357"/>
    </row>
    <row r="598" spans="1:18" ht="27.75" customHeight="1">
      <c r="A598" s="310">
        <f t="shared" ca="1" si="32"/>
        <v>42331</v>
      </c>
      <c r="B598" s="318"/>
      <c r="C598" s="348"/>
      <c r="D598" s="337"/>
      <c r="E598" s="187">
        <f t="shared" ca="1" si="33"/>
        <v>42331</v>
      </c>
      <c r="F598" s="203"/>
      <c r="G598" s="112"/>
      <c r="H598" s="187"/>
      <c r="I598" s="187"/>
      <c r="J598" s="152"/>
      <c r="K598" s="165"/>
      <c r="L598" s="166"/>
      <c r="M598" s="165"/>
      <c r="N598" s="168"/>
      <c r="O598" s="342"/>
      <c r="P598" s="353">
        <f t="shared" si="31"/>
        <v>0</v>
      </c>
      <c r="Q598" s="353"/>
      <c r="R598" s="357"/>
    </row>
    <row r="599" spans="1:18" ht="27.75" customHeight="1">
      <c r="A599" s="310">
        <f t="shared" ca="1" si="32"/>
        <v>42331</v>
      </c>
      <c r="B599" s="318"/>
      <c r="C599" s="348"/>
      <c r="D599" s="337"/>
      <c r="E599" s="187">
        <f t="shared" ca="1" si="33"/>
        <v>42331</v>
      </c>
      <c r="F599" s="203"/>
      <c r="G599" s="112"/>
      <c r="H599" s="187"/>
      <c r="I599" s="187"/>
      <c r="J599" s="152"/>
      <c r="K599" s="165"/>
      <c r="L599" s="166"/>
      <c r="M599" s="165"/>
      <c r="N599" s="168"/>
      <c r="O599" s="342"/>
      <c r="P599" s="353">
        <f t="shared" si="31"/>
        <v>0</v>
      </c>
      <c r="Q599" s="353"/>
      <c r="R599" s="357"/>
    </row>
    <row r="600" spans="1:18" ht="27.75" customHeight="1">
      <c r="A600" s="310">
        <f t="shared" ca="1" si="32"/>
        <v>42331</v>
      </c>
      <c r="B600" s="318"/>
      <c r="C600" s="348"/>
      <c r="D600" s="337"/>
      <c r="E600" s="187">
        <f t="shared" ca="1" si="33"/>
        <v>42331</v>
      </c>
      <c r="F600" s="203"/>
      <c r="G600" s="112"/>
      <c r="H600" s="187"/>
      <c r="I600" s="187"/>
      <c r="J600" s="152"/>
      <c r="K600" s="165"/>
      <c r="L600" s="166"/>
      <c r="M600" s="165"/>
      <c r="N600" s="168"/>
      <c r="O600" s="342"/>
      <c r="P600" s="353">
        <f t="shared" si="31"/>
        <v>0</v>
      </c>
      <c r="Q600" s="353"/>
      <c r="R600" s="357"/>
    </row>
    <row r="601" spans="1:18" ht="27.75" customHeight="1">
      <c r="A601" s="310">
        <f t="shared" ca="1" si="32"/>
        <v>42331</v>
      </c>
      <c r="B601" s="318"/>
      <c r="C601" s="348"/>
      <c r="D601" s="337"/>
      <c r="E601" s="187">
        <f t="shared" ca="1" si="33"/>
        <v>42331</v>
      </c>
      <c r="F601" s="203"/>
      <c r="G601" s="112"/>
      <c r="H601" s="187"/>
      <c r="I601" s="187"/>
      <c r="J601" s="152"/>
      <c r="K601" s="165"/>
      <c r="L601" s="166"/>
      <c r="M601" s="165"/>
      <c r="N601" s="168"/>
      <c r="O601" s="342"/>
      <c r="P601" s="353">
        <f t="shared" si="31"/>
        <v>0</v>
      </c>
      <c r="Q601" s="353"/>
      <c r="R601" s="357"/>
    </row>
    <row r="602" spans="1:18" ht="27.75" customHeight="1">
      <c r="A602" s="310">
        <f t="shared" ca="1" si="32"/>
        <v>42331</v>
      </c>
      <c r="B602" s="318"/>
      <c r="C602" s="348"/>
      <c r="D602" s="337"/>
      <c r="E602" s="187">
        <f t="shared" ca="1" si="33"/>
        <v>42331</v>
      </c>
      <c r="F602" s="203"/>
      <c r="G602" s="112"/>
      <c r="H602" s="187"/>
      <c r="I602" s="187"/>
      <c r="J602" s="152"/>
      <c r="K602" s="165"/>
      <c r="L602" s="166"/>
      <c r="M602" s="165"/>
      <c r="N602" s="168"/>
      <c r="O602" s="342"/>
      <c r="P602" s="353">
        <f t="shared" si="31"/>
        <v>0</v>
      </c>
      <c r="Q602" s="353"/>
      <c r="R602" s="357"/>
    </row>
    <row r="603" spans="1:18" ht="27.75" customHeight="1">
      <c r="A603" s="310">
        <f t="shared" ca="1" si="32"/>
        <v>42331</v>
      </c>
      <c r="B603" s="318"/>
      <c r="C603" s="348"/>
      <c r="D603" s="337"/>
      <c r="E603" s="187">
        <f t="shared" ca="1" si="33"/>
        <v>42331</v>
      </c>
      <c r="F603" s="203"/>
      <c r="G603" s="112"/>
      <c r="H603" s="187"/>
      <c r="I603" s="187"/>
      <c r="J603" s="152"/>
      <c r="K603" s="165"/>
      <c r="L603" s="166"/>
      <c r="M603" s="165"/>
      <c r="N603" s="168"/>
      <c r="O603" s="342"/>
      <c r="P603" s="353">
        <f t="shared" si="31"/>
        <v>0</v>
      </c>
      <c r="Q603" s="353"/>
      <c r="R603" s="357"/>
    </row>
    <row r="604" spans="1:18" ht="27.75" customHeight="1">
      <c r="A604" s="310">
        <f t="shared" ca="1" si="32"/>
        <v>42331</v>
      </c>
      <c r="B604" s="318"/>
      <c r="C604" s="348"/>
      <c r="D604" s="337"/>
      <c r="E604" s="187">
        <f t="shared" ca="1" si="33"/>
        <v>42331</v>
      </c>
      <c r="F604" s="203"/>
      <c r="G604" s="112"/>
      <c r="H604" s="187"/>
      <c r="I604" s="187"/>
      <c r="J604" s="152"/>
      <c r="K604" s="165"/>
      <c r="L604" s="166"/>
      <c r="M604" s="165"/>
      <c r="N604" s="168"/>
      <c r="O604" s="342"/>
      <c r="P604" s="353">
        <f t="shared" si="31"/>
        <v>0</v>
      </c>
      <c r="Q604" s="353"/>
      <c r="R604" s="357"/>
    </row>
    <row r="605" spans="1:18" ht="27.75" customHeight="1">
      <c r="A605" s="310">
        <f t="shared" ca="1" si="32"/>
        <v>42331</v>
      </c>
      <c r="B605" s="318"/>
      <c r="C605" s="348"/>
      <c r="D605" s="337"/>
      <c r="E605" s="187">
        <f t="shared" ca="1" si="33"/>
        <v>42331</v>
      </c>
      <c r="F605" s="203"/>
      <c r="G605" s="112"/>
      <c r="H605" s="187"/>
      <c r="I605" s="187"/>
      <c r="J605" s="152"/>
      <c r="K605" s="165"/>
      <c r="L605" s="166"/>
      <c r="M605" s="165"/>
      <c r="N605" s="168"/>
      <c r="O605" s="342"/>
      <c r="P605" s="353">
        <f t="shared" si="31"/>
        <v>0</v>
      </c>
      <c r="Q605" s="353"/>
      <c r="R605" s="357"/>
    </row>
    <row r="606" spans="1:18" ht="27.75" customHeight="1">
      <c r="A606" s="310">
        <f t="shared" ca="1" si="32"/>
        <v>42331</v>
      </c>
      <c r="B606" s="318"/>
      <c r="C606" s="348"/>
      <c r="D606" s="337"/>
      <c r="E606" s="187">
        <f t="shared" ca="1" si="33"/>
        <v>42331</v>
      </c>
      <c r="F606" s="203"/>
      <c r="G606" s="112"/>
      <c r="H606" s="187"/>
      <c r="I606" s="187"/>
      <c r="J606" s="152"/>
      <c r="K606" s="165"/>
      <c r="L606" s="166"/>
      <c r="M606" s="165"/>
      <c r="N606" s="168"/>
      <c r="O606" s="342"/>
      <c r="P606" s="353">
        <f t="shared" si="31"/>
        <v>0</v>
      </c>
      <c r="Q606" s="353"/>
      <c r="R606" s="357"/>
    </row>
    <row r="607" spans="1:18" ht="27.75" customHeight="1">
      <c r="A607" s="310">
        <f t="shared" ca="1" si="32"/>
        <v>42331</v>
      </c>
      <c r="B607" s="318"/>
      <c r="C607" s="348"/>
      <c r="D607" s="337"/>
      <c r="E607" s="187">
        <f t="shared" ca="1" si="33"/>
        <v>42331</v>
      </c>
      <c r="F607" s="203"/>
      <c r="G607" s="112"/>
      <c r="H607" s="187"/>
      <c r="I607" s="187"/>
      <c r="J607" s="152"/>
      <c r="K607" s="165"/>
      <c r="L607" s="166"/>
      <c r="M607" s="165"/>
      <c r="N607" s="168"/>
      <c r="O607" s="342"/>
      <c r="P607" s="353">
        <f t="shared" si="31"/>
        <v>0</v>
      </c>
      <c r="Q607" s="353"/>
      <c r="R607" s="357"/>
    </row>
    <row r="608" spans="1:18" ht="27.75" customHeight="1">
      <c r="A608" s="310">
        <f t="shared" ca="1" si="32"/>
        <v>42331</v>
      </c>
      <c r="B608" s="318"/>
      <c r="C608" s="348"/>
      <c r="D608" s="337"/>
      <c r="E608" s="187">
        <f t="shared" ca="1" si="33"/>
        <v>42331</v>
      </c>
      <c r="F608" s="203"/>
      <c r="G608" s="112"/>
      <c r="H608" s="187"/>
      <c r="I608" s="187"/>
      <c r="J608" s="152"/>
      <c r="K608" s="165"/>
      <c r="L608" s="166"/>
      <c r="M608" s="165"/>
      <c r="N608" s="168"/>
      <c r="O608" s="342"/>
      <c r="P608" s="353">
        <f t="shared" si="31"/>
        <v>0</v>
      </c>
      <c r="Q608" s="353"/>
      <c r="R608" s="357"/>
    </row>
    <row r="609" spans="1:18" ht="27.75" customHeight="1">
      <c r="A609" s="310">
        <f t="shared" ca="1" si="32"/>
        <v>42331</v>
      </c>
      <c r="B609" s="318"/>
      <c r="C609" s="348"/>
      <c r="D609" s="337"/>
      <c r="E609" s="187">
        <f t="shared" ca="1" si="33"/>
        <v>42331</v>
      </c>
      <c r="F609" s="203"/>
      <c r="G609" s="112"/>
      <c r="H609" s="187"/>
      <c r="I609" s="187"/>
      <c r="J609" s="152"/>
      <c r="K609" s="165"/>
      <c r="L609" s="166"/>
      <c r="M609" s="165"/>
      <c r="N609" s="168"/>
      <c r="O609" s="342"/>
      <c r="P609" s="353">
        <f t="shared" si="31"/>
        <v>0</v>
      </c>
      <c r="Q609" s="353"/>
      <c r="R609" s="357"/>
    </row>
    <row r="610" spans="1:18" ht="27.75" customHeight="1">
      <c r="A610" s="310">
        <f t="shared" ca="1" si="32"/>
        <v>42331</v>
      </c>
      <c r="B610" s="318"/>
      <c r="C610" s="348"/>
      <c r="D610" s="337"/>
      <c r="E610" s="187">
        <f t="shared" ca="1" si="33"/>
        <v>42331</v>
      </c>
      <c r="F610" s="203"/>
      <c r="G610" s="112"/>
      <c r="H610" s="187"/>
      <c r="I610" s="187"/>
      <c r="J610" s="152"/>
      <c r="K610" s="165"/>
      <c r="L610" s="166"/>
      <c r="M610" s="165"/>
      <c r="N610" s="168"/>
      <c r="O610" s="342"/>
      <c r="P610" s="353">
        <f t="shared" si="31"/>
        <v>0</v>
      </c>
      <c r="Q610" s="353"/>
      <c r="R610" s="357"/>
    </row>
    <row r="611" spans="1:18" ht="27.75" customHeight="1">
      <c r="A611" s="310">
        <f t="shared" ca="1" si="32"/>
        <v>42331</v>
      </c>
      <c r="B611" s="318"/>
      <c r="C611" s="348"/>
      <c r="D611" s="337"/>
      <c r="E611" s="187">
        <f t="shared" ca="1" si="33"/>
        <v>42331</v>
      </c>
      <c r="F611" s="203"/>
      <c r="G611" s="112"/>
      <c r="H611" s="187"/>
      <c r="I611" s="187"/>
      <c r="J611" s="152"/>
      <c r="K611" s="165"/>
      <c r="L611" s="166"/>
      <c r="M611" s="165"/>
      <c r="N611" s="168"/>
      <c r="O611" s="342"/>
      <c r="P611" s="353">
        <f t="shared" si="31"/>
        <v>0</v>
      </c>
      <c r="Q611" s="353"/>
      <c r="R611" s="357"/>
    </row>
    <row r="612" spans="1:18" ht="27.75" customHeight="1">
      <c r="A612" s="310">
        <f t="shared" ca="1" si="32"/>
        <v>42331</v>
      </c>
      <c r="B612" s="318"/>
      <c r="C612" s="348"/>
      <c r="D612" s="337"/>
      <c r="E612" s="187">
        <f t="shared" ca="1" si="33"/>
        <v>42331</v>
      </c>
      <c r="F612" s="203"/>
      <c r="G612" s="112"/>
      <c r="H612" s="187"/>
      <c r="I612" s="187"/>
      <c r="J612" s="152"/>
      <c r="K612" s="165"/>
      <c r="L612" s="166"/>
      <c r="M612" s="165"/>
      <c r="N612" s="168"/>
      <c r="O612" s="342"/>
      <c r="P612" s="353">
        <f t="shared" ref="P612:P655" si="34">O612-D612</f>
        <v>0</v>
      </c>
      <c r="Q612" s="353"/>
      <c r="R612" s="357"/>
    </row>
    <row r="613" spans="1:18" ht="27.75" customHeight="1">
      <c r="A613" s="310">
        <f t="shared" ca="1" si="32"/>
        <v>42331</v>
      </c>
      <c r="B613" s="318"/>
      <c r="C613" s="348"/>
      <c r="D613" s="337"/>
      <c r="E613" s="187">
        <f t="shared" ca="1" si="33"/>
        <v>42331</v>
      </c>
      <c r="F613" s="203"/>
      <c r="G613" s="112"/>
      <c r="H613" s="187"/>
      <c r="I613" s="187"/>
      <c r="J613" s="152"/>
      <c r="K613" s="165"/>
      <c r="L613" s="166"/>
      <c r="M613" s="165"/>
      <c r="N613" s="168"/>
      <c r="O613" s="342"/>
      <c r="P613" s="353">
        <f t="shared" si="34"/>
        <v>0</v>
      </c>
      <c r="Q613" s="353"/>
      <c r="R613" s="357"/>
    </row>
    <row r="614" spans="1:18" ht="27.75" customHeight="1">
      <c r="A614" s="310">
        <f t="shared" ca="1" si="32"/>
        <v>42331</v>
      </c>
      <c r="B614" s="318"/>
      <c r="C614" s="348"/>
      <c r="D614" s="337"/>
      <c r="E614" s="187">
        <f t="shared" ca="1" si="33"/>
        <v>42331</v>
      </c>
      <c r="F614" s="203"/>
      <c r="G614" s="112"/>
      <c r="H614" s="187"/>
      <c r="I614" s="187"/>
      <c r="J614" s="152"/>
      <c r="K614" s="165"/>
      <c r="L614" s="166"/>
      <c r="M614" s="165"/>
      <c r="N614" s="168"/>
      <c r="O614" s="342"/>
      <c r="P614" s="353">
        <f t="shared" si="34"/>
        <v>0</v>
      </c>
      <c r="Q614" s="353"/>
      <c r="R614" s="357"/>
    </row>
    <row r="615" spans="1:18" ht="27.75" customHeight="1">
      <c r="A615" s="310">
        <f t="shared" ca="1" si="32"/>
        <v>42331</v>
      </c>
      <c r="B615" s="318"/>
      <c r="C615" s="348"/>
      <c r="D615" s="337"/>
      <c r="E615" s="187">
        <f t="shared" ca="1" si="33"/>
        <v>42331</v>
      </c>
      <c r="F615" s="203"/>
      <c r="G615" s="112"/>
      <c r="H615" s="187"/>
      <c r="I615" s="187"/>
      <c r="J615" s="152"/>
      <c r="K615" s="165"/>
      <c r="L615" s="166"/>
      <c r="M615" s="165"/>
      <c r="N615" s="168"/>
      <c r="O615" s="342"/>
      <c r="P615" s="353">
        <f t="shared" si="34"/>
        <v>0</v>
      </c>
      <c r="Q615" s="353"/>
      <c r="R615" s="357"/>
    </row>
    <row r="616" spans="1:18" ht="27.75" customHeight="1">
      <c r="A616" s="310">
        <f t="shared" ca="1" si="32"/>
        <v>42331</v>
      </c>
      <c r="B616" s="318"/>
      <c r="C616" s="348"/>
      <c r="D616" s="337"/>
      <c r="E616" s="187">
        <f t="shared" ca="1" si="33"/>
        <v>42331</v>
      </c>
      <c r="F616" s="203"/>
      <c r="G616" s="112"/>
      <c r="H616" s="187"/>
      <c r="I616" s="187"/>
      <c r="J616" s="152"/>
      <c r="K616" s="165"/>
      <c r="L616" s="166"/>
      <c r="M616" s="165"/>
      <c r="N616" s="168"/>
      <c r="O616" s="342"/>
      <c r="P616" s="353">
        <f t="shared" si="34"/>
        <v>0</v>
      </c>
      <c r="Q616" s="353"/>
      <c r="R616" s="357"/>
    </row>
    <row r="617" spans="1:18" ht="27.75" customHeight="1">
      <c r="A617" s="310">
        <f t="shared" ca="1" si="32"/>
        <v>42331</v>
      </c>
      <c r="B617" s="318"/>
      <c r="C617" s="348"/>
      <c r="D617" s="337"/>
      <c r="E617" s="187">
        <f t="shared" ca="1" si="33"/>
        <v>42331</v>
      </c>
      <c r="F617" s="203"/>
      <c r="G617" s="112"/>
      <c r="H617" s="187"/>
      <c r="I617" s="187"/>
      <c r="J617" s="152"/>
      <c r="K617" s="165"/>
      <c r="L617" s="166"/>
      <c r="M617" s="165"/>
      <c r="N617" s="168"/>
      <c r="O617" s="342"/>
      <c r="P617" s="353">
        <f t="shared" si="34"/>
        <v>0</v>
      </c>
      <c r="Q617" s="353"/>
      <c r="R617" s="357"/>
    </row>
    <row r="618" spans="1:18" ht="27.75" customHeight="1">
      <c r="A618" s="310">
        <f t="shared" ca="1" si="32"/>
        <v>42331</v>
      </c>
      <c r="B618" s="318"/>
      <c r="C618" s="348"/>
      <c r="D618" s="337"/>
      <c r="E618" s="187">
        <f t="shared" ca="1" si="33"/>
        <v>42331</v>
      </c>
      <c r="F618" s="203"/>
      <c r="G618" s="112"/>
      <c r="H618" s="187"/>
      <c r="I618" s="187"/>
      <c r="J618" s="152"/>
      <c r="K618" s="165"/>
      <c r="L618" s="166"/>
      <c r="M618" s="165"/>
      <c r="N618" s="168"/>
      <c r="O618" s="342"/>
      <c r="P618" s="353">
        <f t="shared" si="34"/>
        <v>0</v>
      </c>
      <c r="Q618" s="353"/>
      <c r="R618" s="357"/>
    </row>
    <row r="619" spans="1:18" ht="27.75" customHeight="1">
      <c r="A619" s="310">
        <f t="shared" ca="1" si="32"/>
        <v>42331</v>
      </c>
      <c r="B619" s="318"/>
      <c r="C619" s="348"/>
      <c r="D619" s="337"/>
      <c r="E619" s="187">
        <f t="shared" ca="1" si="33"/>
        <v>42331</v>
      </c>
      <c r="F619" s="203"/>
      <c r="G619" s="112"/>
      <c r="H619" s="187"/>
      <c r="I619" s="187"/>
      <c r="J619" s="152"/>
      <c r="K619" s="165"/>
      <c r="L619" s="166"/>
      <c r="M619" s="165"/>
      <c r="N619" s="168"/>
      <c r="O619" s="342"/>
      <c r="P619" s="353">
        <f t="shared" si="34"/>
        <v>0</v>
      </c>
      <c r="Q619" s="353"/>
      <c r="R619" s="357"/>
    </row>
    <row r="620" spans="1:18" ht="27.75" customHeight="1">
      <c r="A620" s="310">
        <f t="shared" ca="1" si="32"/>
        <v>42331</v>
      </c>
      <c r="B620" s="318"/>
      <c r="C620" s="348"/>
      <c r="D620" s="337"/>
      <c r="E620" s="187">
        <f t="shared" ca="1" si="33"/>
        <v>42331</v>
      </c>
      <c r="F620" s="203"/>
      <c r="G620" s="112"/>
      <c r="H620" s="187"/>
      <c r="I620" s="187"/>
      <c r="J620" s="152"/>
      <c r="K620" s="165"/>
      <c r="L620" s="166"/>
      <c r="M620" s="165"/>
      <c r="N620" s="168"/>
      <c r="O620" s="342"/>
      <c r="P620" s="353">
        <f t="shared" si="34"/>
        <v>0</v>
      </c>
      <c r="Q620" s="353"/>
      <c r="R620" s="357"/>
    </row>
    <row r="621" spans="1:18" ht="27.75" customHeight="1">
      <c r="A621" s="310">
        <f t="shared" ca="1" si="32"/>
        <v>42331</v>
      </c>
      <c r="B621" s="318"/>
      <c r="C621" s="348"/>
      <c r="D621" s="337"/>
      <c r="E621" s="187">
        <f t="shared" ca="1" si="33"/>
        <v>42331</v>
      </c>
      <c r="F621" s="203"/>
      <c r="G621" s="112"/>
      <c r="H621" s="187"/>
      <c r="I621" s="187"/>
      <c r="J621" s="152"/>
      <c r="K621" s="165"/>
      <c r="L621" s="166"/>
      <c r="M621" s="165"/>
      <c r="N621" s="168"/>
      <c r="O621" s="342"/>
      <c r="P621" s="353">
        <f t="shared" si="34"/>
        <v>0</v>
      </c>
      <c r="Q621" s="353"/>
      <c r="R621" s="357"/>
    </row>
    <row r="622" spans="1:18" ht="27.75" customHeight="1">
      <c r="A622" s="310">
        <f t="shared" ca="1" si="32"/>
        <v>42331</v>
      </c>
      <c r="B622" s="318"/>
      <c r="C622" s="348"/>
      <c r="D622" s="337"/>
      <c r="E622" s="187">
        <f t="shared" ca="1" si="33"/>
        <v>42331</v>
      </c>
      <c r="F622" s="203"/>
      <c r="G622" s="112"/>
      <c r="H622" s="187"/>
      <c r="I622" s="187"/>
      <c r="J622" s="152"/>
      <c r="K622" s="165"/>
      <c r="L622" s="166"/>
      <c r="M622" s="165"/>
      <c r="N622" s="168"/>
      <c r="O622" s="342"/>
      <c r="P622" s="353">
        <f t="shared" si="34"/>
        <v>0</v>
      </c>
      <c r="Q622" s="353"/>
      <c r="R622" s="357"/>
    </row>
    <row r="623" spans="1:18" ht="27.75" customHeight="1">
      <c r="A623" s="310">
        <f t="shared" ca="1" si="32"/>
        <v>42331</v>
      </c>
      <c r="B623" s="318"/>
      <c r="C623" s="348"/>
      <c r="D623" s="337"/>
      <c r="E623" s="187">
        <f t="shared" ca="1" si="33"/>
        <v>42331</v>
      </c>
      <c r="F623" s="203"/>
      <c r="G623" s="112"/>
      <c r="H623" s="187"/>
      <c r="I623" s="187"/>
      <c r="J623" s="152"/>
      <c r="K623" s="165"/>
      <c r="L623" s="166"/>
      <c r="M623" s="165"/>
      <c r="N623" s="168"/>
      <c r="O623" s="342"/>
      <c r="P623" s="353">
        <f t="shared" si="34"/>
        <v>0</v>
      </c>
      <c r="Q623" s="353"/>
      <c r="R623" s="357"/>
    </row>
    <row r="624" spans="1:18" ht="27.75" customHeight="1">
      <c r="A624" s="310">
        <f t="shared" ca="1" si="32"/>
        <v>42331</v>
      </c>
      <c r="B624" s="318"/>
      <c r="C624" s="348"/>
      <c r="D624" s="337"/>
      <c r="E624" s="187">
        <f t="shared" ca="1" si="33"/>
        <v>42331</v>
      </c>
      <c r="F624" s="203"/>
      <c r="G624" s="112"/>
      <c r="H624" s="187"/>
      <c r="I624" s="187"/>
      <c r="J624" s="152"/>
      <c r="K624" s="165"/>
      <c r="L624" s="166"/>
      <c r="M624" s="165"/>
      <c r="N624" s="168"/>
      <c r="O624" s="342"/>
      <c r="P624" s="353">
        <f t="shared" si="34"/>
        <v>0</v>
      </c>
      <c r="Q624" s="353"/>
      <c r="R624" s="357"/>
    </row>
    <row r="625" spans="1:18" ht="27.75" customHeight="1">
      <c r="A625" s="310">
        <f t="shared" ca="1" si="32"/>
        <v>42331</v>
      </c>
      <c r="B625" s="318"/>
      <c r="C625" s="348"/>
      <c r="D625" s="337"/>
      <c r="E625" s="187">
        <f t="shared" ca="1" si="33"/>
        <v>42331</v>
      </c>
      <c r="F625" s="203"/>
      <c r="G625" s="112"/>
      <c r="H625" s="187"/>
      <c r="I625" s="187"/>
      <c r="J625" s="152"/>
      <c r="K625" s="165"/>
      <c r="L625" s="166"/>
      <c r="M625" s="165"/>
      <c r="N625" s="168"/>
      <c r="O625" s="342"/>
      <c r="P625" s="353">
        <f t="shared" si="34"/>
        <v>0</v>
      </c>
      <c r="Q625" s="353"/>
      <c r="R625" s="357"/>
    </row>
    <row r="626" spans="1:18" ht="27.75" customHeight="1">
      <c r="A626" s="310">
        <f t="shared" ca="1" si="32"/>
        <v>42331</v>
      </c>
      <c r="B626" s="318"/>
      <c r="C626" s="348"/>
      <c r="D626" s="337"/>
      <c r="E626" s="187">
        <f t="shared" ca="1" si="33"/>
        <v>42331</v>
      </c>
      <c r="F626" s="203"/>
      <c r="G626" s="112"/>
      <c r="H626" s="187"/>
      <c r="I626" s="187"/>
      <c r="J626" s="152"/>
      <c r="K626" s="165"/>
      <c r="L626" s="166"/>
      <c r="M626" s="165"/>
      <c r="N626" s="168"/>
      <c r="O626" s="342"/>
      <c r="P626" s="353">
        <f t="shared" si="34"/>
        <v>0</v>
      </c>
      <c r="Q626" s="353"/>
      <c r="R626" s="357"/>
    </row>
    <row r="627" spans="1:18" ht="27.75" customHeight="1">
      <c r="A627" s="310">
        <f t="shared" ca="1" si="32"/>
        <v>42331</v>
      </c>
      <c r="B627" s="318"/>
      <c r="C627" s="348"/>
      <c r="D627" s="337"/>
      <c r="E627" s="187">
        <f t="shared" ca="1" si="33"/>
        <v>42331</v>
      </c>
      <c r="F627" s="203"/>
      <c r="G627" s="112"/>
      <c r="H627" s="187"/>
      <c r="I627" s="187"/>
      <c r="J627" s="152"/>
      <c r="K627" s="165"/>
      <c r="L627" s="166"/>
      <c r="M627" s="165"/>
      <c r="N627" s="168"/>
      <c r="O627" s="342"/>
      <c r="P627" s="353">
        <f t="shared" si="34"/>
        <v>0</v>
      </c>
      <c r="Q627" s="353"/>
      <c r="R627" s="357"/>
    </row>
    <row r="628" spans="1:18" ht="27.75" customHeight="1">
      <c r="A628" s="310">
        <f t="shared" ca="1" si="32"/>
        <v>42331</v>
      </c>
      <c r="B628" s="318"/>
      <c r="C628" s="348"/>
      <c r="D628" s="337"/>
      <c r="E628" s="187">
        <f t="shared" ca="1" si="33"/>
        <v>42331</v>
      </c>
      <c r="F628" s="203"/>
      <c r="G628" s="112"/>
      <c r="H628" s="187"/>
      <c r="I628" s="187"/>
      <c r="J628" s="152"/>
      <c r="K628" s="165"/>
      <c r="L628" s="166"/>
      <c r="M628" s="165"/>
      <c r="N628" s="168"/>
      <c r="O628" s="342"/>
      <c r="P628" s="353">
        <f t="shared" si="34"/>
        <v>0</v>
      </c>
      <c r="Q628" s="353"/>
      <c r="R628" s="357"/>
    </row>
    <row r="629" spans="1:18" ht="27.75" customHeight="1">
      <c r="A629" s="310">
        <f t="shared" ca="1" si="32"/>
        <v>42331</v>
      </c>
      <c r="B629" s="318"/>
      <c r="C629" s="348"/>
      <c r="D629" s="337"/>
      <c r="E629" s="187">
        <f t="shared" ca="1" si="33"/>
        <v>42331</v>
      </c>
      <c r="F629" s="203"/>
      <c r="G629" s="112"/>
      <c r="H629" s="187"/>
      <c r="I629" s="187"/>
      <c r="J629" s="152"/>
      <c r="K629" s="165"/>
      <c r="L629" s="166"/>
      <c r="M629" s="165"/>
      <c r="N629" s="168"/>
      <c r="O629" s="342"/>
      <c r="P629" s="353">
        <f t="shared" si="34"/>
        <v>0</v>
      </c>
      <c r="Q629" s="353"/>
      <c r="R629" s="357"/>
    </row>
    <row r="630" spans="1:18" ht="27.75" customHeight="1">
      <c r="A630" s="310">
        <f t="shared" ca="1" si="32"/>
        <v>42331</v>
      </c>
      <c r="B630" s="318"/>
      <c r="C630" s="348"/>
      <c r="D630" s="337"/>
      <c r="E630" s="187">
        <f t="shared" ca="1" si="33"/>
        <v>42331</v>
      </c>
      <c r="F630" s="203"/>
      <c r="G630" s="112"/>
      <c r="H630" s="187"/>
      <c r="I630" s="187"/>
      <c r="J630" s="152"/>
      <c r="K630" s="165"/>
      <c r="L630" s="166"/>
      <c r="M630" s="165"/>
      <c r="N630" s="168"/>
      <c r="O630" s="342"/>
      <c r="P630" s="353">
        <f t="shared" si="34"/>
        <v>0</v>
      </c>
      <c r="Q630" s="353"/>
      <c r="R630" s="357"/>
    </row>
    <row r="631" spans="1:18" ht="27.75" customHeight="1">
      <c r="A631" s="310">
        <f t="shared" ca="1" si="32"/>
        <v>42331</v>
      </c>
      <c r="B631" s="318"/>
      <c r="C631" s="348"/>
      <c r="D631" s="337"/>
      <c r="E631" s="187">
        <f t="shared" ca="1" si="33"/>
        <v>42331</v>
      </c>
      <c r="F631" s="203"/>
      <c r="G631" s="112"/>
      <c r="H631" s="187"/>
      <c r="I631" s="187"/>
      <c r="J631" s="152"/>
      <c r="K631" s="165"/>
      <c r="L631" s="166"/>
      <c r="M631" s="165"/>
      <c r="N631" s="168"/>
      <c r="O631" s="342"/>
      <c r="P631" s="353">
        <f t="shared" si="34"/>
        <v>0</v>
      </c>
      <c r="Q631" s="353"/>
      <c r="R631" s="357"/>
    </row>
    <row r="632" spans="1:18" ht="27.75" customHeight="1">
      <c r="A632" s="310">
        <f t="shared" ca="1" si="32"/>
        <v>42331</v>
      </c>
      <c r="B632" s="318"/>
      <c r="C632" s="348"/>
      <c r="D632" s="337"/>
      <c r="E632" s="187">
        <f t="shared" ca="1" si="33"/>
        <v>42331</v>
      </c>
      <c r="F632" s="203"/>
      <c r="G632" s="112"/>
      <c r="H632" s="187"/>
      <c r="I632" s="187"/>
      <c r="J632" s="152"/>
      <c r="K632" s="165"/>
      <c r="L632" s="166"/>
      <c r="M632" s="165"/>
      <c r="N632" s="168"/>
      <c r="O632" s="342"/>
      <c r="P632" s="353">
        <f t="shared" si="34"/>
        <v>0</v>
      </c>
      <c r="Q632" s="353"/>
      <c r="R632" s="357"/>
    </row>
    <row r="633" spans="1:18" ht="27.75" customHeight="1">
      <c r="A633" s="310">
        <f t="shared" ca="1" si="32"/>
        <v>42331</v>
      </c>
      <c r="B633" s="318"/>
      <c r="C633" s="348"/>
      <c r="D633" s="337"/>
      <c r="E633" s="187">
        <f t="shared" ca="1" si="33"/>
        <v>42331</v>
      </c>
      <c r="F633" s="203"/>
      <c r="G633" s="112"/>
      <c r="H633" s="187"/>
      <c r="I633" s="187"/>
      <c r="J633" s="152"/>
      <c r="K633" s="165"/>
      <c r="L633" s="166"/>
      <c r="M633" s="165"/>
      <c r="N633" s="168"/>
      <c r="O633" s="342"/>
      <c r="P633" s="353">
        <f t="shared" si="34"/>
        <v>0</v>
      </c>
      <c r="Q633" s="353"/>
      <c r="R633" s="357"/>
    </row>
    <row r="634" spans="1:18" ht="27.75" customHeight="1">
      <c r="A634" s="310">
        <f t="shared" ca="1" si="32"/>
        <v>42331</v>
      </c>
      <c r="B634" s="318"/>
      <c r="C634" s="348"/>
      <c r="D634" s="337"/>
      <c r="E634" s="187">
        <f t="shared" ca="1" si="33"/>
        <v>42331</v>
      </c>
      <c r="F634" s="203"/>
      <c r="G634" s="112"/>
      <c r="H634" s="187"/>
      <c r="I634" s="187"/>
      <c r="J634" s="152"/>
      <c r="K634" s="165"/>
      <c r="L634" s="166"/>
      <c r="M634" s="165"/>
      <c r="N634" s="168"/>
      <c r="O634" s="342"/>
      <c r="P634" s="353">
        <f t="shared" si="34"/>
        <v>0</v>
      </c>
      <c r="Q634" s="353"/>
      <c r="R634" s="357"/>
    </row>
    <row r="635" spans="1:18" ht="27.75" customHeight="1">
      <c r="A635" s="310">
        <f t="shared" ca="1" si="32"/>
        <v>42331</v>
      </c>
      <c r="B635" s="318"/>
      <c r="C635" s="348"/>
      <c r="D635" s="337"/>
      <c r="E635" s="187">
        <f t="shared" ca="1" si="33"/>
        <v>42331</v>
      </c>
      <c r="F635" s="203"/>
      <c r="G635" s="112"/>
      <c r="H635" s="187"/>
      <c r="I635" s="187"/>
      <c r="J635" s="152"/>
      <c r="K635" s="165"/>
      <c r="L635" s="166"/>
      <c r="M635" s="165"/>
      <c r="N635" s="168"/>
      <c r="O635" s="342"/>
      <c r="P635" s="353">
        <f t="shared" si="34"/>
        <v>0</v>
      </c>
      <c r="Q635" s="353"/>
      <c r="R635" s="357"/>
    </row>
    <row r="636" spans="1:18" ht="27.75" customHeight="1">
      <c r="A636" s="310">
        <f t="shared" ca="1" si="32"/>
        <v>42331</v>
      </c>
      <c r="B636" s="318"/>
      <c r="C636" s="348"/>
      <c r="D636" s="337"/>
      <c r="E636" s="187">
        <f t="shared" ca="1" si="33"/>
        <v>42331</v>
      </c>
      <c r="F636" s="203"/>
      <c r="G636" s="112"/>
      <c r="H636" s="187"/>
      <c r="I636" s="187"/>
      <c r="J636" s="152"/>
      <c r="K636" s="165"/>
      <c r="L636" s="166"/>
      <c r="M636" s="165"/>
      <c r="N636" s="168"/>
      <c r="O636" s="342"/>
      <c r="P636" s="353">
        <f t="shared" si="34"/>
        <v>0</v>
      </c>
      <c r="Q636" s="353"/>
      <c r="R636" s="357"/>
    </row>
    <row r="637" spans="1:18" ht="27.75" customHeight="1">
      <c r="A637" s="310">
        <f t="shared" ca="1" si="32"/>
        <v>42331</v>
      </c>
      <c r="B637" s="318"/>
      <c r="C637" s="348"/>
      <c r="D637" s="337"/>
      <c r="E637" s="187">
        <f t="shared" ca="1" si="33"/>
        <v>42331</v>
      </c>
      <c r="F637" s="203"/>
      <c r="G637" s="112"/>
      <c r="H637" s="187"/>
      <c r="I637" s="187"/>
      <c r="J637" s="152"/>
      <c r="K637" s="165"/>
      <c r="L637" s="166"/>
      <c r="M637" s="165"/>
      <c r="N637" s="168"/>
      <c r="O637" s="342"/>
      <c r="P637" s="353">
        <f t="shared" si="34"/>
        <v>0</v>
      </c>
      <c r="Q637" s="353"/>
      <c r="R637" s="357"/>
    </row>
    <row r="638" spans="1:18" ht="27.75" customHeight="1">
      <c r="A638" s="310">
        <f t="shared" ca="1" si="32"/>
        <v>42331</v>
      </c>
      <c r="B638" s="318"/>
      <c r="C638" s="348"/>
      <c r="D638" s="337"/>
      <c r="E638" s="187">
        <f t="shared" ca="1" si="33"/>
        <v>42331</v>
      </c>
      <c r="F638" s="203"/>
      <c r="G638" s="112"/>
      <c r="H638" s="187"/>
      <c r="I638" s="187"/>
      <c r="J638" s="152"/>
      <c r="K638" s="165"/>
      <c r="L638" s="166"/>
      <c r="M638" s="165"/>
      <c r="N638" s="168"/>
      <c r="O638" s="342"/>
      <c r="P638" s="353">
        <f t="shared" si="34"/>
        <v>0</v>
      </c>
      <c r="Q638" s="353"/>
      <c r="R638" s="357"/>
    </row>
    <row r="639" spans="1:18" ht="27.75" customHeight="1">
      <c r="A639" s="310">
        <f t="shared" ca="1" si="32"/>
        <v>42331</v>
      </c>
      <c r="B639" s="318"/>
      <c r="C639" s="348"/>
      <c r="D639" s="337"/>
      <c r="E639" s="187">
        <f t="shared" ca="1" si="33"/>
        <v>42331</v>
      </c>
      <c r="F639" s="203"/>
      <c r="G639" s="112"/>
      <c r="H639" s="187"/>
      <c r="I639" s="187"/>
      <c r="J639" s="152"/>
      <c r="K639" s="165"/>
      <c r="L639" s="166"/>
      <c r="M639" s="165"/>
      <c r="N639" s="168"/>
      <c r="O639" s="342"/>
      <c r="P639" s="353">
        <f t="shared" si="34"/>
        <v>0</v>
      </c>
      <c r="Q639" s="353"/>
      <c r="R639" s="357"/>
    </row>
    <row r="640" spans="1:18" ht="27.75" customHeight="1">
      <c r="A640" s="310">
        <f t="shared" ca="1" si="32"/>
        <v>42331</v>
      </c>
      <c r="B640" s="318"/>
      <c r="C640" s="348"/>
      <c r="D640" s="337"/>
      <c r="E640" s="187">
        <f t="shared" ca="1" si="33"/>
        <v>42331</v>
      </c>
      <c r="F640" s="203"/>
      <c r="G640" s="112"/>
      <c r="H640" s="187"/>
      <c r="I640" s="187"/>
      <c r="J640" s="152"/>
      <c r="K640" s="165"/>
      <c r="L640" s="166"/>
      <c r="M640" s="165"/>
      <c r="N640" s="168"/>
      <c r="O640" s="342"/>
      <c r="P640" s="353">
        <f t="shared" si="34"/>
        <v>0</v>
      </c>
      <c r="Q640" s="353"/>
      <c r="R640" s="357"/>
    </row>
    <row r="641" spans="1:18" ht="27.75" customHeight="1">
      <c r="A641" s="310">
        <f t="shared" ca="1" si="32"/>
        <v>42331</v>
      </c>
      <c r="B641" s="318"/>
      <c r="C641" s="348"/>
      <c r="D641" s="337"/>
      <c r="E641" s="187">
        <f t="shared" ca="1" si="33"/>
        <v>42331</v>
      </c>
      <c r="F641" s="203"/>
      <c r="G641" s="112"/>
      <c r="H641" s="187"/>
      <c r="I641" s="187"/>
      <c r="J641" s="152"/>
      <c r="K641" s="165"/>
      <c r="L641" s="166"/>
      <c r="M641" s="165"/>
      <c r="N641" s="168"/>
      <c r="O641" s="342"/>
      <c r="P641" s="353">
        <f t="shared" si="34"/>
        <v>0</v>
      </c>
      <c r="Q641" s="353"/>
      <c r="R641" s="357"/>
    </row>
    <row r="642" spans="1:18" ht="27.75" customHeight="1">
      <c r="A642" s="310">
        <f t="shared" ref="A642:A655" ca="1" si="35">+E641</f>
        <v>42331</v>
      </c>
      <c r="B642" s="318"/>
      <c r="C642" s="348"/>
      <c r="D642" s="337"/>
      <c r="E642" s="187">
        <f t="shared" ca="1" si="33"/>
        <v>42331</v>
      </c>
      <c r="F642" s="203"/>
      <c r="G642" s="112"/>
      <c r="H642" s="187"/>
      <c r="I642" s="187"/>
      <c r="J642" s="152"/>
      <c r="K642" s="165"/>
      <c r="L642" s="166"/>
      <c r="M642" s="165"/>
      <c r="N642" s="168"/>
      <c r="O642" s="342"/>
      <c r="P642" s="353">
        <f t="shared" si="34"/>
        <v>0</v>
      </c>
      <c r="Q642" s="353"/>
      <c r="R642" s="357"/>
    </row>
    <row r="643" spans="1:18" ht="27.75" customHeight="1">
      <c r="A643" s="310">
        <f t="shared" ca="1" si="35"/>
        <v>42331</v>
      </c>
      <c r="B643" s="318"/>
      <c r="C643" s="348"/>
      <c r="D643" s="337"/>
      <c r="E643" s="187">
        <f t="shared" ca="1" si="33"/>
        <v>42331</v>
      </c>
      <c r="F643" s="203"/>
      <c r="G643" s="112"/>
      <c r="H643" s="187"/>
      <c r="I643" s="187"/>
      <c r="J643" s="152"/>
      <c r="K643" s="165"/>
      <c r="L643" s="166"/>
      <c r="M643" s="165"/>
      <c r="N643" s="168"/>
      <c r="O643" s="342"/>
      <c r="P643" s="353">
        <f t="shared" si="34"/>
        <v>0</v>
      </c>
      <c r="Q643" s="353"/>
      <c r="R643" s="357"/>
    </row>
    <row r="644" spans="1:18" ht="27.75" customHeight="1">
      <c r="A644" s="310">
        <f t="shared" ca="1" si="35"/>
        <v>42331</v>
      </c>
      <c r="B644" s="318"/>
      <c r="C644" s="348"/>
      <c r="D644" s="337"/>
      <c r="E644" s="187">
        <f t="shared" ca="1" si="33"/>
        <v>42331</v>
      </c>
      <c r="F644" s="203"/>
      <c r="G644" s="112"/>
      <c r="H644" s="187"/>
      <c r="I644" s="187"/>
      <c r="J644" s="152"/>
      <c r="K644" s="165"/>
      <c r="L644" s="166"/>
      <c r="M644" s="165"/>
      <c r="N644" s="168"/>
      <c r="O644" s="342"/>
      <c r="P644" s="353">
        <f t="shared" si="34"/>
        <v>0</v>
      </c>
      <c r="Q644" s="353"/>
      <c r="R644" s="357"/>
    </row>
    <row r="645" spans="1:18" ht="27.75" customHeight="1">
      <c r="A645" s="310">
        <f t="shared" ca="1" si="35"/>
        <v>42331</v>
      </c>
      <c r="B645" s="318"/>
      <c r="C645" s="348"/>
      <c r="D645" s="337"/>
      <c r="E645" s="187">
        <f t="shared" ca="1" si="33"/>
        <v>42331</v>
      </c>
      <c r="F645" s="203"/>
      <c r="G645" s="112"/>
      <c r="H645" s="187"/>
      <c r="I645" s="187"/>
      <c r="J645" s="152"/>
      <c r="K645" s="165"/>
      <c r="L645" s="166"/>
      <c r="M645" s="165"/>
      <c r="N645" s="168"/>
      <c r="O645" s="342"/>
      <c r="P645" s="353">
        <f t="shared" si="34"/>
        <v>0</v>
      </c>
      <c r="Q645" s="353"/>
      <c r="R645" s="357"/>
    </row>
    <row r="646" spans="1:18" ht="27.75" customHeight="1">
      <c r="A646" s="310">
        <f t="shared" ca="1" si="35"/>
        <v>42331</v>
      </c>
      <c r="B646" s="318"/>
      <c r="C646" s="348"/>
      <c r="D646" s="337"/>
      <c r="E646" s="187">
        <f t="shared" ca="1" si="33"/>
        <v>42331</v>
      </c>
      <c r="F646" s="203"/>
      <c r="G646" s="112"/>
      <c r="H646" s="187"/>
      <c r="I646" s="187"/>
      <c r="J646" s="152"/>
      <c r="K646" s="165"/>
      <c r="L646" s="166"/>
      <c r="M646" s="165"/>
      <c r="N646" s="168"/>
      <c r="O646" s="342"/>
      <c r="P646" s="353">
        <f t="shared" si="34"/>
        <v>0</v>
      </c>
      <c r="Q646" s="353"/>
      <c r="R646" s="357"/>
    </row>
    <row r="647" spans="1:18" ht="27.75" customHeight="1">
      <c r="A647" s="310">
        <f t="shared" ca="1" si="35"/>
        <v>42331</v>
      </c>
      <c r="B647" s="318"/>
      <c r="C647" s="348"/>
      <c r="D647" s="337"/>
      <c r="E647" s="187">
        <f t="shared" ca="1" si="33"/>
        <v>42331</v>
      </c>
      <c r="F647" s="203"/>
      <c r="G647" s="112"/>
      <c r="H647" s="187"/>
      <c r="I647" s="187"/>
      <c r="J647" s="152"/>
      <c r="K647" s="165"/>
      <c r="L647" s="166"/>
      <c r="M647" s="165"/>
      <c r="N647" s="168"/>
      <c r="O647" s="342"/>
      <c r="P647" s="353">
        <f t="shared" si="34"/>
        <v>0</v>
      </c>
      <c r="Q647" s="353"/>
      <c r="R647" s="357"/>
    </row>
    <row r="648" spans="1:18" ht="27.75" customHeight="1">
      <c r="A648" s="310">
        <f t="shared" ca="1" si="35"/>
        <v>42331</v>
      </c>
      <c r="B648" s="318"/>
      <c r="C648" s="348"/>
      <c r="D648" s="337"/>
      <c r="E648" s="187">
        <f t="shared" ca="1" si="33"/>
        <v>42331</v>
      </c>
      <c r="F648" s="203"/>
      <c r="G648" s="112"/>
      <c r="H648" s="187"/>
      <c r="I648" s="187"/>
      <c r="J648" s="152"/>
      <c r="K648" s="165"/>
      <c r="L648" s="166"/>
      <c r="M648" s="165"/>
      <c r="N648" s="168"/>
      <c r="O648" s="342"/>
      <c r="P648" s="353">
        <f t="shared" si="34"/>
        <v>0</v>
      </c>
      <c r="Q648" s="353"/>
      <c r="R648" s="357"/>
    </row>
    <row r="649" spans="1:18" ht="27.75" customHeight="1">
      <c r="A649" s="310">
        <f t="shared" ca="1" si="35"/>
        <v>42331</v>
      </c>
      <c r="B649" s="318"/>
      <c r="C649" s="348"/>
      <c r="D649" s="337"/>
      <c r="E649" s="187">
        <f t="shared" ca="1" si="33"/>
        <v>42331</v>
      </c>
      <c r="F649" s="203"/>
      <c r="G649" s="112"/>
      <c r="H649" s="187"/>
      <c r="I649" s="187"/>
      <c r="J649" s="152"/>
      <c r="K649" s="165"/>
      <c r="L649" s="166"/>
      <c r="M649" s="165"/>
      <c r="N649" s="168"/>
      <c r="O649" s="342"/>
      <c r="P649" s="353">
        <f t="shared" si="34"/>
        <v>0</v>
      </c>
      <c r="Q649" s="353"/>
      <c r="R649" s="357"/>
    </row>
    <row r="650" spans="1:18" ht="27.75" customHeight="1">
      <c r="A650" s="310">
        <f t="shared" ca="1" si="35"/>
        <v>42331</v>
      </c>
      <c r="B650" s="318"/>
      <c r="C650" s="348"/>
      <c r="D650" s="337"/>
      <c r="E650" s="187">
        <f t="shared" ca="1" si="33"/>
        <v>42331</v>
      </c>
      <c r="F650" s="203"/>
      <c r="G650" s="112"/>
      <c r="H650" s="187"/>
      <c r="I650" s="187"/>
      <c r="J650" s="152"/>
      <c r="K650" s="165"/>
      <c r="L650" s="166"/>
      <c r="M650" s="165"/>
      <c r="N650" s="168"/>
      <c r="O650" s="342"/>
      <c r="P650" s="353">
        <f t="shared" si="34"/>
        <v>0</v>
      </c>
      <c r="Q650" s="353"/>
      <c r="R650" s="357"/>
    </row>
    <row r="651" spans="1:18" ht="27.75" customHeight="1">
      <c r="A651" s="310">
        <f t="shared" ca="1" si="35"/>
        <v>42331</v>
      </c>
      <c r="B651" s="318"/>
      <c r="C651" s="348"/>
      <c r="D651" s="337"/>
      <c r="E651" s="187">
        <f t="shared" ca="1" si="33"/>
        <v>42331</v>
      </c>
      <c r="F651" s="203"/>
      <c r="G651" s="112"/>
      <c r="H651" s="187"/>
      <c r="I651" s="187"/>
      <c r="J651" s="152"/>
      <c r="K651" s="165"/>
      <c r="L651" s="166"/>
      <c r="M651" s="165"/>
      <c r="N651" s="168"/>
      <c r="O651" s="342"/>
      <c r="P651" s="353">
        <f t="shared" si="34"/>
        <v>0</v>
      </c>
      <c r="Q651" s="353"/>
      <c r="R651" s="357"/>
    </row>
    <row r="652" spans="1:18" ht="27.75" customHeight="1">
      <c r="A652" s="310">
        <f t="shared" ca="1" si="35"/>
        <v>42331</v>
      </c>
      <c r="B652" s="318"/>
      <c r="C652" s="348"/>
      <c r="D652" s="337"/>
      <c r="E652" s="187">
        <f t="shared" ca="1" si="33"/>
        <v>42331</v>
      </c>
      <c r="F652" s="203"/>
      <c r="G652" s="112"/>
      <c r="H652" s="187"/>
      <c r="I652" s="187"/>
      <c r="J652" s="152"/>
      <c r="K652" s="165"/>
      <c r="L652" s="166"/>
      <c r="M652" s="165"/>
      <c r="N652" s="168"/>
      <c r="O652" s="342"/>
      <c r="P652" s="353">
        <f t="shared" si="34"/>
        <v>0</v>
      </c>
      <c r="Q652" s="353"/>
      <c r="R652" s="357"/>
    </row>
    <row r="653" spans="1:18" ht="27.75" customHeight="1">
      <c r="A653" s="310">
        <f t="shared" ca="1" si="35"/>
        <v>42331</v>
      </c>
      <c r="B653" s="318"/>
      <c r="C653" s="348"/>
      <c r="D653" s="337"/>
      <c r="E653" s="187">
        <f t="shared" ca="1" si="33"/>
        <v>42331</v>
      </c>
      <c r="F653" s="203"/>
      <c r="G653" s="112"/>
      <c r="H653" s="187"/>
      <c r="I653" s="187"/>
      <c r="J653" s="152"/>
      <c r="K653" s="165"/>
      <c r="L653" s="166"/>
      <c r="M653" s="165"/>
      <c r="N653" s="168"/>
      <c r="O653" s="342"/>
      <c r="P653" s="353">
        <f t="shared" si="34"/>
        <v>0</v>
      </c>
      <c r="Q653" s="353"/>
      <c r="R653" s="357"/>
    </row>
    <row r="654" spans="1:18" ht="27.75" customHeight="1">
      <c r="A654" s="310">
        <f t="shared" ca="1" si="35"/>
        <v>42331</v>
      </c>
      <c r="B654" s="318"/>
      <c r="C654" s="348"/>
      <c r="D654" s="337"/>
      <c r="E654" s="187">
        <f ca="1">IF(ISBLANK(D654),+A654+C654/24,+A654+D654/24)</f>
        <v>42331</v>
      </c>
      <c r="F654" s="203"/>
      <c r="G654" s="112"/>
      <c r="H654" s="187"/>
      <c r="I654" s="187"/>
      <c r="J654" s="152"/>
      <c r="K654" s="165"/>
      <c r="L654" s="166"/>
      <c r="M654" s="165"/>
      <c r="N654" s="168"/>
      <c r="O654" s="342"/>
      <c r="P654" s="353">
        <f t="shared" si="34"/>
        <v>0</v>
      </c>
      <c r="Q654" s="353"/>
      <c r="R654" s="357"/>
    </row>
    <row r="655" spans="1:18" ht="27.75" customHeight="1">
      <c r="A655" s="310">
        <f t="shared" ca="1" si="35"/>
        <v>42331</v>
      </c>
      <c r="B655" s="318"/>
      <c r="C655" s="348"/>
      <c r="D655" s="337"/>
      <c r="E655" s="187">
        <f ca="1">IF(ISBLANK(D655),+A655+C655/24,+A655+D655/24)</f>
        <v>42331</v>
      </c>
      <c r="F655" s="203"/>
      <c r="G655" s="112"/>
      <c r="H655" s="187"/>
      <c r="I655" s="187"/>
      <c r="J655" s="152"/>
      <c r="K655" s="165"/>
      <c r="L655" s="166"/>
      <c r="M655" s="165"/>
      <c r="N655" s="168"/>
      <c r="O655" s="342"/>
      <c r="P655" s="353">
        <f t="shared" si="34"/>
        <v>0</v>
      </c>
      <c r="Q655" s="353"/>
      <c r="R655" s="357"/>
    </row>
  </sheetData>
  <mergeCells count="18">
    <mergeCell ref="O7:O8"/>
    <mergeCell ref="P7:P8"/>
    <mergeCell ref="K5:L5"/>
    <mergeCell ref="M5:N5"/>
    <mergeCell ref="M7:M8"/>
    <mergeCell ref="N7:N8"/>
    <mergeCell ref="K7:K8"/>
    <mergeCell ref="L7:L8"/>
    <mergeCell ref="R7:R8"/>
    <mergeCell ref="A1:E2"/>
    <mergeCell ref="B7:B8"/>
    <mergeCell ref="C3:D3"/>
    <mergeCell ref="C4:D4"/>
    <mergeCell ref="C5:D5"/>
    <mergeCell ref="F7:I7"/>
    <mergeCell ref="C7:C8"/>
    <mergeCell ref="Q7:Q8"/>
    <mergeCell ref="D7:D8"/>
  </mergeCells>
  <phoneticPr fontId="0" type="noConversion"/>
  <conditionalFormatting sqref="N10:N257">
    <cfRule type="cellIs" dxfId="1" priority="3" stopIfTrue="1" operator="equal">
      <formula>0</formula>
    </cfRule>
  </conditionalFormatting>
  <conditionalFormatting sqref="N258:N655">
    <cfRule type="cellIs" dxfId="0" priority="1" stopIfTrue="1" operator="equal">
      <formula>0</formula>
    </cfRule>
  </conditionalFormatting>
  <dataValidations count="3">
    <dataValidation allowBlank="1" showInputMessage="1" showErrorMessage="1" promptTitle="Enter Start Time" prompt="hour:min" sqref="E4 G4:I4 G5"/>
    <dataValidation allowBlank="1" showInputMessage="1" showErrorMessage="1" promptTitle="Enter Start Date:" prompt="day/month/year" sqref="E3 G3:I3"/>
    <dataValidation allowBlank="1" showInputMessage="1" showErrorMessage="1" promptTitle="Leave this row empty" prompt="Leave this row empty!" sqref="B9"/>
  </dataValidations>
  <printOptions horizontalCentered="1" verticalCentered="1"/>
  <pageMargins left="0.25" right="0.25" top="0.36" bottom="0.72" header="0.15748031496063" footer="0.46"/>
  <pageSetup paperSize="9" scale="48" fitToHeight="0" orientation="portrait" r:id="rId1"/>
  <headerFooter alignWithMargins="0">
    <oddHeader>&amp;F&amp;RPage &amp;P</oddHeader>
    <oddFooter>&amp;C&amp;D&amp;R&amp;T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40:H62"/>
  <sheetViews>
    <sheetView workbookViewId="0">
      <selection activeCell="J41" sqref="J41"/>
    </sheetView>
  </sheetViews>
  <sheetFormatPr defaultColWidth="8.85546875" defaultRowHeight="12.75"/>
  <cols>
    <col min="1" max="1" width="24.42578125" bestFit="1" customWidth="1"/>
    <col min="4" max="4" width="2.42578125" customWidth="1"/>
    <col min="15" max="15" width="2.85546875" customWidth="1"/>
    <col min="16" max="16" width="2.140625" customWidth="1"/>
    <col min="17" max="17" width="2.42578125" customWidth="1"/>
  </cols>
  <sheetData>
    <row r="40" spans="1:8" ht="13.5" thickBot="1"/>
    <row r="41" spans="1:8">
      <c r="B41" s="479" t="s">
        <v>29</v>
      </c>
      <c r="C41" s="480"/>
      <c r="D41" s="481"/>
      <c r="E41" s="479" t="s">
        <v>89</v>
      </c>
      <c r="F41" s="480"/>
      <c r="G41" s="481"/>
    </row>
    <row r="42" spans="1:8">
      <c r="B42" s="196" t="s">
        <v>10</v>
      </c>
      <c r="C42" s="197" t="s">
        <v>80</v>
      </c>
      <c r="D42" s="198" t="s">
        <v>81</v>
      </c>
      <c r="E42" s="196"/>
      <c r="F42" s="197"/>
      <c r="G42" s="198"/>
    </row>
    <row r="43" spans="1:8">
      <c r="A43" t="s">
        <v>73</v>
      </c>
      <c r="B43" s="196"/>
      <c r="C43" s="197"/>
      <c r="D43" s="198"/>
      <c r="E43" s="196"/>
      <c r="F43" s="197"/>
      <c r="G43" s="198"/>
    </row>
    <row r="44" spans="1:8">
      <c r="A44" t="s">
        <v>90</v>
      </c>
      <c r="B44" s="196">
        <f>+SUM('Time Breakdown'!C11:C261)</f>
        <v>0</v>
      </c>
      <c r="C44" s="199">
        <f t="shared" ref="C44:C60" si="0">+B44/24</f>
        <v>0</v>
      </c>
      <c r="D44" s="198"/>
      <c r="E44" s="196"/>
      <c r="F44" s="197"/>
      <c r="G44" s="198"/>
    </row>
    <row r="45" spans="1:8">
      <c r="A45" t="s">
        <v>74</v>
      </c>
      <c r="B45" s="196">
        <f>+SUM('Time Breakdown'!C286:C345)</f>
        <v>0</v>
      </c>
      <c r="C45" s="199">
        <f t="shared" si="0"/>
        <v>0</v>
      </c>
      <c r="D45" s="198"/>
      <c r="E45" s="204"/>
      <c r="F45" s="205"/>
      <c r="G45" s="206"/>
    </row>
    <row r="46" spans="1:8">
      <c r="A46" t="s">
        <v>75</v>
      </c>
      <c r="B46" s="196">
        <f>+SUM('Time Breakdown'!C347:C356)</f>
        <v>0</v>
      </c>
      <c r="C46" s="199">
        <f t="shared" si="0"/>
        <v>0</v>
      </c>
      <c r="D46" s="198"/>
      <c r="E46" s="204"/>
      <c r="F46" s="205"/>
      <c r="G46" s="206"/>
    </row>
    <row r="47" spans="1:8">
      <c r="A47" t="s">
        <v>76</v>
      </c>
      <c r="B47" s="196">
        <f>+SUM('Time Breakdown'!C381:C401)</f>
        <v>0</v>
      </c>
      <c r="C47" s="199">
        <f t="shared" si="0"/>
        <v>0</v>
      </c>
      <c r="D47" s="198"/>
      <c r="E47" s="204">
        <v>30</v>
      </c>
      <c r="F47" s="205"/>
      <c r="G47" s="206"/>
    </row>
    <row r="48" spans="1:8">
      <c r="A48" t="s">
        <v>77</v>
      </c>
      <c r="B48" s="196">
        <f>+SUM('Time Breakdown'!C404:C430)</f>
        <v>0</v>
      </c>
      <c r="C48" s="199">
        <f t="shared" si="0"/>
        <v>0</v>
      </c>
      <c r="D48" s="198"/>
      <c r="E48" s="210">
        <f>15+(4000-440)/35+25+(6570-4000)/25+30</f>
        <v>274.51428571428573</v>
      </c>
      <c r="F48" s="205">
        <f>20+3600/30+30+2570/20+35</f>
        <v>333.5</v>
      </c>
      <c r="G48" s="209">
        <f>25+3600/25+35+2570/15+40</f>
        <v>415.33333333333337</v>
      </c>
      <c r="H48" t="s">
        <v>82</v>
      </c>
    </row>
    <row r="49" spans="1:8">
      <c r="A49" t="s">
        <v>78</v>
      </c>
      <c r="B49" s="196">
        <f>+SUM('Time Breakdown'!C432:C451)</f>
        <v>0</v>
      </c>
      <c r="C49" s="199">
        <f t="shared" si="0"/>
        <v>0</v>
      </c>
      <c r="D49" s="198"/>
      <c r="E49" s="476">
        <f>3.4*24</f>
        <v>81.599999999999994</v>
      </c>
      <c r="F49" s="477">
        <f>3.7*24</f>
        <v>88.800000000000011</v>
      </c>
      <c r="G49" s="478">
        <f>4*24</f>
        <v>96</v>
      </c>
    </row>
    <row r="50" spans="1:8">
      <c r="A50" t="s">
        <v>79</v>
      </c>
      <c r="B50" s="196">
        <f>+SUM('Time Breakdown'!C453:C462)</f>
        <v>0</v>
      </c>
      <c r="C50" s="199">
        <f t="shared" si="0"/>
        <v>0</v>
      </c>
      <c r="D50" s="198"/>
      <c r="E50" s="476"/>
      <c r="F50" s="477"/>
      <c r="G50" s="478"/>
    </row>
    <row r="51" spans="1:8">
      <c r="A51" t="s">
        <v>70</v>
      </c>
      <c r="B51" s="196">
        <f>+SUM('Time Breakdown'!C464:C505)</f>
        <v>0</v>
      </c>
      <c r="C51" s="199">
        <f t="shared" si="0"/>
        <v>0</v>
      </c>
      <c r="D51" s="198"/>
      <c r="E51" s="207">
        <f>60+(15550-6570)/32+65+(17280-15550)/30+40+(18730-17280)/30+7+(19940-18730)/30+68</f>
        <v>666.95833333333337</v>
      </c>
      <c r="F51" s="211">
        <f>66+(15550-6570)/30+70+(17280-15550)/25+45+(18730-17280)/25+10+(19940-18730)/25+70</f>
        <v>735.93333333333328</v>
      </c>
      <c r="G51" s="206">
        <f>70+(15550-6570)/25+75+(17280-15550)/25+50+(18730-17280)/20+15+(19940-18730)/20+75</f>
        <v>846.4</v>
      </c>
      <c r="H51" t="s">
        <v>83</v>
      </c>
    </row>
    <row r="52" spans="1:8">
      <c r="A52" t="s">
        <v>84</v>
      </c>
      <c r="B52" s="196">
        <f>+SUM('Time Breakdown'!C507:C521)</f>
        <v>0</v>
      </c>
      <c r="C52" s="199">
        <f t="shared" si="0"/>
        <v>0</v>
      </c>
      <c r="D52" s="198"/>
      <c r="E52" s="476">
        <f>24*5</f>
        <v>120</v>
      </c>
      <c r="F52" s="477">
        <f>5.5*24</f>
        <v>132</v>
      </c>
      <c r="G52" s="478">
        <f>6*24</f>
        <v>144</v>
      </c>
    </row>
    <row r="53" spans="1:8">
      <c r="A53" t="s">
        <v>85</v>
      </c>
      <c r="B53" s="196">
        <f>+SUM('Time Breakdown'!C523:C535)</f>
        <v>0</v>
      </c>
      <c r="C53" s="199">
        <f t="shared" si="0"/>
        <v>0</v>
      </c>
      <c r="D53" s="198"/>
      <c r="E53" s="476"/>
      <c r="F53" s="477"/>
      <c r="G53" s="478"/>
    </row>
    <row r="54" spans="1:8">
      <c r="A54" t="s">
        <v>86</v>
      </c>
      <c r="B54" s="196">
        <f>+SUM('Time Breakdown'!C537:C549)</f>
        <v>0</v>
      </c>
      <c r="C54" s="199">
        <f t="shared" si="0"/>
        <v>0</v>
      </c>
      <c r="D54" s="198"/>
      <c r="E54" s="207">
        <f>35+(20656-19940)/22+42</f>
        <v>109.54545454545455</v>
      </c>
      <c r="F54" s="208">
        <f>38+(20656-19940)/20+45</f>
        <v>118.8</v>
      </c>
      <c r="G54" s="209">
        <f>40+(20656-19940)/15+50</f>
        <v>137.73333333333335</v>
      </c>
    </row>
    <row r="55" spans="1:8">
      <c r="A55" t="s">
        <v>91</v>
      </c>
      <c r="B55" s="196">
        <f>+SUM('Time Breakdown'!C551:C566)</f>
        <v>0</v>
      </c>
      <c r="C55" s="199">
        <f t="shared" si="0"/>
        <v>0</v>
      </c>
      <c r="D55" s="198"/>
      <c r="E55" s="207"/>
      <c r="F55" s="208"/>
      <c r="G55" s="209"/>
    </row>
    <row r="56" spans="1:8">
      <c r="A56" t="s">
        <v>87</v>
      </c>
      <c r="B56" s="196">
        <f>+SUM('Time Breakdown'!C568:C583)</f>
        <v>0</v>
      </c>
      <c r="C56" s="199">
        <f>+B56/24</f>
        <v>0</v>
      </c>
      <c r="D56" s="198"/>
      <c r="E56" s="204"/>
      <c r="F56" s="205"/>
      <c r="G56" s="206"/>
    </row>
    <row r="57" spans="1:8">
      <c r="A57" t="s">
        <v>72</v>
      </c>
      <c r="B57" s="196">
        <f>+SUM('Time Breakdown'!C590:C594)</f>
        <v>0</v>
      </c>
      <c r="C57" s="199">
        <f>+B57/24</f>
        <v>0</v>
      </c>
      <c r="D57" s="198"/>
      <c r="E57" s="207"/>
      <c r="F57" s="208"/>
      <c r="G57" s="209"/>
    </row>
    <row r="58" spans="1:8">
      <c r="A58" t="s">
        <v>88</v>
      </c>
      <c r="B58" s="196">
        <f>+SUM('Time Breakdown'!C602:C614)</f>
        <v>0</v>
      </c>
      <c r="C58" s="199">
        <f t="shared" si="0"/>
        <v>0</v>
      </c>
      <c r="D58" s="198"/>
      <c r="E58" s="204"/>
      <c r="F58" s="205"/>
      <c r="G58" s="206"/>
    </row>
    <row r="59" spans="1:8">
      <c r="A59" t="s">
        <v>92</v>
      </c>
      <c r="B59" s="196">
        <f>+SUM('Time Breakdown'!C616:C625)</f>
        <v>0</v>
      </c>
      <c r="C59" s="199">
        <f t="shared" si="0"/>
        <v>0</v>
      </c>
      <c r="D59" s="198"/>
      <c r="E59" s="204"/>
      <c r="F59" s="205"/>
      <c r="G59" s="206"/>
    </row>
    <row r="60" spans="1:8">
      <c r="A60" t="s">
        <v>93</v>
      </c>
      <c r="B60" s="196">
        <f>21*24</f>
        <v>504</v>
      </c>
      <c r="C60" s="199">
        <f t="shared" si="0"/>
        <v>21</v>
      </c>
      <c r="D60" s="198"/>
      <c r="E60" s="196"/>
      <c r="F60" s="197"/>
      <c r="G60" s="198"/>
    </row>
    <row r="61" spans="1:8">
      <c r="B61" s="196"/>
      <c r="C61" s="197"/>
      <c r="D61" s="198"/>
      <c r="E61" s="196"/>
      <c r="F61" s="197"/>
      <c r="G61" s="198"/>
    </row>
    <row r="62" spans="1:8" ht="13.5" thickBot="1">
      <c r="B62" s="200"/>
      <c r="C62" s="201"/>
      <c r="D62" s="202"/>
      <c r="E62" s="200"/>
      <c r="F62" s="201"/>
      <c r="G62" s="202"/>
    </row>
  </sheetData>
  <mergeCells count="8">
    <mergeCell ref="E52:E53"/>
    <mergeCell ref="F52:F53"/>
    <mergeCell ref="G52:G53"/>
    <mergeCell ref="B41:D41"/>
    <mergeCell ref="E41:G41"/>
    <mergeCell ref="E49:E50"/>
    <mergeCell ref="F49:F50"/>
    <mergeCell ref="G49:G50"/>
  </mergeCells>
  <phoneticPr fontId="37" type="noConversion"/>
  <pageMargins left="0.25" right="0.25" top="0.75" bottom="0.75" header="0.3" footer="0.3"/>
  <pageSetup orientation="landscape" horizontalDpi="4294967293"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2"/>
  <sheetViews>
    <sheetView workbookViewId="0">
      <selection activeCell="J32" sqref="J32"/>
    </sheetView>
  </sheetViews>
  <sheetFormatPr defaultColWidth="8.85546875" defaultRowHeight="12.75"/>
  <cols>
    <col min="1" max="1" width="90.28515625" bestFit="1" customWidth="1"/>
    <col min="2" max="2" width="4.7109375" bestFit="1" customWidth="1"/>
    <col min="3" max="3" width="6.85546875" bestFit="1" customWidth="1"/>
    <col min="4" max="4" width="5.140625" bestFit="1" customWidth="1"/>
    <col min="5" max="5" width="5.42578125" bestFit="1" customWidth="1"/>
    <col min="6" max="6" width="10.140625" bestFit="1" customWidth="1"/>
  </cols>
  <sheetData>
    <row r="1" spans="1:8" ht="25.5" customHeight="1" thickBot="1">
      <c r="A1" s="482" t="s">
        <v>31</v>
      </c>
      <c r="B1" s="482"/>
      <c r="C1" s="482"/>
      <c r="D1" s="482"/>
      <c r="E1" s="482"/>
      <c r="F1" s="482"/>
    </row>
    <row r="2" spans="1:8" ht="15">
      <c r="A2" s="169" t="s">
        <v>32</v>
      </c>
      <c r="B2" s="170" t="s">
        <v>33</v>
      </c>
      <c r="C2" s="171" t="s">
        <v>34</v>
      </c>
      <c r="D2" s="171" t="s">
        <v>35</v>
      </c>
      <c r="E2" s="172"/>
      <c r="F2" s="173" t="s">
        <v>36</v>
      </c>
    </row>
    <row r="3" spans="1:8">
      <c r="A3" s="174" t="s">
        <v>37</v>
      </c>
      <c r="B3" s="175">
        <v>0.8</v>
      </c>
      <c r="C3" s="176">
        <v>1</v>
      </c>
      <c r="D3" s="176">
        <v>1.25</v>
      </c>
      <c r="E3" s="177" t="s">
        <v>38</v>
      </c>
      <c r="F3" s="178">
        <f>+IF(E3="days",C3,C3/24)</f>
        <v>1</v>
      </c>
      <c r="G3">
        <f>+IF(E3="days",C3*24,IF(E3="hours",C3,"error"))</f>
        <v>24</v>
      </c>
    </row>
    <row r="4" spans="1:8">
      <c r="A4" s="174" t="s">
        <v>39</v>
      </c>
      <c r="B4" s="175">
        <v>1</v>
      </c>
      <c r="C4" s="176">
        <v>1.5</v>
      </c>
      <c r="D4" s="176">
        <v>2</v>
      </c>
      <c r="E4" s="177" t="s">
        <v>38</v>
      </c>
      <c r="F4" s="179">
        <f>+IF(E4="days",C4,IF(E4="hours",C4/24,"ERROR"))+F3</f>
        <v>2.5</v>
      </c>
      <c r="G4">
        <f>+IF(E4="days",C4*24,IF(E4="hours",C4,"error"))</f>
        <v>36</v>
      </c>
    </row>
    <row r="5" spans="1:8">
      <c r="A5" s="174" t="s">
        <v>40</v>
      </c>
      <c r="B5" s="175">
        <v>6</v>
      </c>
      <c r="C5" s="176">
        <v>7</v>
      </c>
      <c r="D5" s="176">
        <v>9</v>
      </c>
      <c r="E5" s="177" t="s">
        <v>41</v>
      </c>
      <c r="F5" s="179">
        <f t="shared" ref="F5:F32" si="0">+IF(E5="days",C5,IF(E5="hours",C5/24,"ERROR"))+F4</f>
        <v>2.7916666666666665</v>
      </c>
      <c r="G5">
        <f t="shared" ref="G5:G32" si="1">+IF(E5="days",C5*24,IF(E5="hours",C5,"error"))</f>
        <v>7</v>
      </c>
      <c r="H5" t="e">
        <f>SUM('Time Breakdown'!#REF!)</f>
        <v>#REF!</v>
      </c>
    </row>
    <row r="6" spans="1:8">
      <c r="A6" s="174" t="s">
        <v>42</v>
      </c>
      <c r="B6" s="175">
        <v>4.5</v>
      </c>
      <c r="C6" s="176">
        <v>5</v>
      </c>
      <c r="D6" s="176">
        <v>5.5</v>
      </c>
      <c r="E6" s="177" t="s">
        <v>38</v>
      </c>
      <c r="F6" s="179">
        <f t="shared" si="0"/>
        <v>7.7916666666666661</v>
      </c>
      <c r="G6">
        <f t="shared" si="1"/>
        <v>120</v>
      </c>
      <c r="H6" t="e">
        <f>SUM('Time Breakdown'!#REF!)</f>
        <v>#REF!</v>
      </c>
    </row>
    <row r="7" spans="1:8">
      <c r="A7" s="174" t="s">
        <v>43</v>
      </c>
      <c r="B7" s="175">
        <v>12</v>
      </c>
      <c r="C7" s="176">
        <v>14</v>
      </c>
      <c r="D7" s="176">
        <v>16</v>
      </c>
      <c r="E7" s="177" t="s">
        <v>41</v>
      </c>
      <c r="F7" s="179">
        <f t="shared" si="0"/>
        <v>8.375</v>
      </c>
      <c r="G7">
        <f t="shared" si="1"/>
        <v>14</v>
      </c>
      <c r="H7" t="e">
        <f>SUM('Time Breakdown'!#REF!)</f>
        <v>#REF!</v>
      </c>
    </row>
    <row r="8" spans="1:8">
      <c r="A8" s="174" t="s">
        <v>44</v>
      </c>
      <c r="B8" s="175">
        <v>1</v>
      </c>
      <c r="C8" s="176">
        <v>1.25</v>
      </c>
      <c r="D8" s="176">
        <v>1.5</v>
      </c>
      <c r="E8" s="177" t="s">
        <v>38</v>
      </c>
      <c r="F8" s="179">
        <f t="shared" si="0"/>
        <v>9.625</v>
      </c>
      <c r="G8">
        <f t="shared" si="1"/>
        <v>30</v>
      </c>
      <c r="H8" t="e">
        <f>SUM('Time Breakdown'!#REF!)</f>
        <v>#REF!</v>
      </c>
    </row>
    <row r="9" spans="1:8">
      <c r="A9" s="174" t="s">
        <v>45</v>
      </c>
      <c r="B9" s="175">
        <v>1</v>
      </c>
      <c r="C9" s="176">
        <v>1.25</v>
      </c>
      <c r="D9" s="176">
        <v>1.5</v>
      </c>
      <c r="E9" s="177" t="s">
        <v>38</v>
      </c>
      <c r="F9" s="179">
        <f t="shared" si="0"/>
        <v>10.875</v>
      </c>
      <c r="G9">
        <f t="shared" si="1"/>
        <v>30</v>
      </c>
      <c r="H9" t="e">
        <f>SUM('Time Breakdown'!#REF!)</f>
        <v>#REF!</v>
      </c>
    </row>
    <row r="10" spans="1:8">
      <c r="A10" s="174" t="s">
        <v>46</v>
      </c>
      <c r="B10" s="175">
        <f>2000/20</f>
        <v>100</v>
      </c>
      <c r="C10" s="176">
        <v>77</v>
      </c>
      <c r="D10" s="176">
        <v>60</v>
      </c>
      <c r="E10" s="177" t="s">
        <v>41</v>
      </c>
      <c r="F10" s="179">
        <f t="shared" si="0"/>
        <v>14.083333333333334</v>
      </c>
      <c r="G10">
        <f t="shared" si="1"/>
        <v>77</v>
      </c>
      <c r="H10" t="e">
        <f>SUM('Time Breakdown'!#REF!)</f>
        <v>#REF!</v>
      </c>
    </row>
    <row r="11" spans="1:8">
      <c r="A11" s="174" t="s">
        <v>47</v>
      </c>
      <c r="B11" s="175">
        <v>12</v>
      </c>
      <c r="C11" s="176">
        <v>15</v>
      </c>
      <c r="D11" s="176">
        <v>19</v>
      </c>
      <c r="E11" s="177" t="s">
        <v>41</v>
      </c>
      <c r="F11" s="179">
        <f t="shared" si="0"/>
        <v>14.708333333333334</v>
      </c>
      <c r="G11">
        <f t="shared" si="1"/>
        <v>15</v>
      </c>
    </row>
    <row r="12" spans="1:8">
      <c r="A12" s="174" t="s">
        <v>48</v>
      </c>
      <c r="B12" s="175">
        <v>68</v>
      </c>
      <c r="C12" s="176">
        <v>52</v>
      </c>
      <c r="D12" s="176">
        <v>43</v>
      </c>
      <c r="E12" s="177" t="s">
        <v>41</v>
      </c>
      <c r="F12" s="179">
        <f t="shared" si="0"/>
        <v>16.875</v>
      </c>
      <c r="G12">
        <f t="shared" si="1"/>
        <v>52</v>
      </c>
    </row>
    <row r="13" spans="1:8">
      <c r="A13" s="174" t="s">
        <v>49</v>
      </c>
      <c r="B13" s="175">
        <v>23</v>
      </c>
      <c r="C13" s="176">
        <v>26</v>
      </c>
      <c r="D13" s="176">
        <v>28</v>
      </c>
      <c r="E13" s="177" t="s">
        <v>41</v>
      </c>
      <c r="F13" s="179">
        <f t="shared" si="0"/>
        <v>17.958333333333332</v>
      </c>
      <c r="G13">
        <f t="shared" si="1"/>
        <v>26</v>
      </c>
      <c r="H13" t="e">
        <f>+SUM('Time Breakdown'!#REF!)</f>
        <v>#REF!</v>
      </c>
    </row>
    <row r="14" spans="1:8">
      <c r="A14" s="174" t="s">
        <v>50</v>
      </c>
      <c r="B14" s="175">
        <v>1.5</v>
      </c>
      <c r="C14" s="176">
        <v>2.2000000000000002</v>
      </c>
      <c r="D14" s="176">
        <v>2.5</v>
      </c>
      <c r="E14" s="177" t="s">
        <v>38</v>
      </c>
      <c r="F14" s="179">
        <f t="shared" si="0"/>
        <v>20.158333333333331</v>
      </c>
      <c r="G14">
        <f t="shared" si="1"/>
        <v>52.800000000000004</v>
      </c>
      <c r="H14" t="e">
        <f>+SUM('Time Breakdown'!#REF!)</f>
        <v>#REF!</v>
      </c>
    </row>
    <row r="15" spans="1:8">
      <c r="A15" s="174" t="s">
        <v>51</v>
      </c>
      <c r="B15" s="175">
        <v>27</v>
      </c>
      <c r="C15" s="176">
        <v>32</v>
      </c>
      <c r="D15" s="176">
        <v>36</v>
      </c>
      <c r="E15" s="177" t="s">
        <v>41</v>
      </c>
      <c r="F15" s="179">
        <f t="shared" si="0"/>
        <v>21.491666666666664</v>
      </c>
      <c r="G15">
        <f t="shared" si="1"/>
        <v>32</v>
      </c>
      <c r="H15" t="e">
        <f>+SUM('Time Breakdown'!#REF!)</f>
        <v>#REF!</v>
      </c>
    </row>
    <row r="16" spans="1:8">
      <c r="A16" s="174" t="s">
        <v>52</v>
      </c>
      <c r="B16" s="175">
        <v>15</v>
      </c>
      <c r="C16" s="176">
        <v>18</v>
      </c>
      <c r="D16" s="176">
        <v>20</v>
      </c>
      <c r="E16" s="177" t="s">
        <v>41</v>
      </c>
      <c r="F16" s="179">
        <f t="shared" si="0"/>
        <v>22.241666666666664</v>
      </c>
      <c r="G16">
        <f t="shared" si="1"/>
        <v>18</v>
      </c>
      <c r="H16" t="e">
        <f>+SUM('Time Breakdown'!#REF!)</f>
        <v>#REF!</v>
      </c>
    </row>
    <row r="17" spans="1:10">
      <c r="A17" s="174" t="s">
        <v>53</v>
      </c>
      <c r="B17" s="175">
        <v>180</v>
      </c>
      <c r="C17" s="176">
        <v>150</v>
      </c>
      <c r="D17" s="176">
        <v>129</v>
      </c>
      <c r="E17" s="177" t="s">
        <v>41</v>
      </c>
      <c r="F17" s="179">
        <f t="shared" si="0"/>
        <v>28.491666666666664</v>
      </c>
      <c r="G17">
        <f t="shared" si="1"/>
        <v>150</v>
      </c>
      <c r="H17" t="e">
        <f>+SUM('Time Breakdown'!#REF!)</f>
        <v>#REF!</v>
      </c>
    </row>
    <row r="18" spans="1:10">
      <c r="A18" s="174" t="s">
        <v>54</v>
      </c>
      <c r="B18" s="175">
        <v>22</v>
      </c>
      <c r="C18" s="176">
        <v>28</v>
      </c>
      <c r="D18" s="176">
        <v>30</v>
      </c>
      <c r="E18" s="177" t="s">
        <v>41</v>
      </c>
      <c r="F18" s="179">
        <f t="shared" si="0"/>
        <v>29.658333333333331</v>
      </c>
      <c r="G18">
        <f t="shared" si="1"/>
        <v>28</v>
      </c>
    </row>
    <row r="19" spans="1:10">
      <c r="A19" s="174" t="s">
        <v>55</v>
      </c>
      <c r="B19" s="175">
        <v>153</v>
      </c>
      <c r="C19" s="176">
        <v>123</v>
      </c>
      <c r="D19" s="176">
        <v>154</v>
      </c>
      <c r="E19" s="177" t="s">
        <v>41</v>
      </c>
      <c r="F19" s="179">
        <f t="shared" si="0"/>
        <v>34.783333333333331</v>
      </c>
      <c r="G19">
        <f t="shared" si="1"/>
        <v>123</v>
      </c>
    </row>
    <row r="20" spans="1:10">
      <c r="A20" s="174" t="s">
        <v>56</v>
      </c>
      <c r="B20" s="175">
        <v>15</v>
      </c>
      <c r="C20" s="176">
        <v>18</v>
      </c>
      <c r="D20" s="176">
        <v>20</v>
      </c>
      <c r="E20" s="177" t="s">
        <v>41</v>
      </c>
      <c r="F20" s="179">
        <f t="shared" si="0"/>
        <v>35.533333333333331</v>
      </c>
      <c r="G20">
        <f t="shared" si="1"/>
        <v>18</v>
      </c>
    </row>
    <row r="21" spans="1:10">
      <c r="A21" s="174" t="s">
        <v>57</v>
      </c>
      <c r="B21" s="175">
        <v>2</v>
      </c>
      <c r="C21" s="176">
        <v>2.5</v>
      </c>
      <c r="D21" s="176">
        <v>3.2</v>
      </c>
      <c r="E21" s="177" t="s">
        <v>38</v>
      </c>
      <c r="F21" s="179">
        <f t="shared" si="0"/>
        <v>38.033333333333331</v>
      </c>
      <c r="G21">
        <f t="shared" si="1"/>
        <v>60</v>
      </c>
      <c r="H21" t="e">
        <f>+SUM('Time Breakdown'!#REF!)</f>
        <v>#REF!</v>
      </c>
    </row>
    <row r="22" spans="1:10">
      <c r="A22" s="174" t="s">
        <v>58</v>
      </c>
      <c r="B22" s="175">
        <v>1.4</v>
      </c>
      <c r="C22" s="176">
        <v>1.5</v>
      </c>
      <c r="D22" s="176">
        <v>1.6</v>
      </c>
      <c r="E22" s="177" t="s">
        <v>38</v>
      </c>
      <c r="F22" s="179">
        <f t="shared" si="0"/>
        <v>39.533333333333331</v>
      </c>
      <c r="G22">
        <f t="shared" si="1"/>
        <v>36</v>
      </c>
      <c r="H22" t="e">
        <f>+SUM('Time Breakdown'!#REF!)</f>
        <v>#REF!</v>
      </c>
    </row>
    <row r="23" spans="1:10">
      <c r="A23" s="174" t="s">
        <v>59</v>
      </c>
      <c r="B23" s="175">
        <v>13</v>
      </c>
      <c r="C23" s="176">
        <v>15</v>
      </c>
      <c r="D23" s="176">
        <v>18</v>
      </c>
      <c r="E23" s="177" t="s">
        <v>41</v>
      </c>
      <c r="F23" s="179">
        <f t="shared" si="0"/>
        <v>40.158333333333331</v>
      </c>
      <c r="G23">
        <f t="shared" si="1"/>
        <v>15</v>
      </c>
    </row>
    <row r="24" spans="1:10">
      <c r="A24" s="174" t="s">
        <v>60</v>
      </c>
      <c r="B24" s="175">
        <v>22</v>
      </c>
      <c r="C24" s="176">
        <v>27</v>
      </c>
      <c r="D24" s="176">
        <v>29</v>
      </c>
      <c r="E24" s="177" t="s">
        <v>41</v>
      </c>
      <c r="F24" s="179">
        <f t="shared" si="0"/>
        <v>41.283333333333331</v>
      </c>
      <c r="G24">
        <f t="shared" si="1"/>
        <v>27</v>
      </c>
      <c r="H24" t="e">
        <f>+SUM('Time Breakdown'!#REF!)</f>
        <v>#REF!</v>
      </c>
    </row>
    <row r="25" spans="1:10">
      <c r="A25" s="174" t="s">
        <v>61</v>
      </c>
      <c r="B25" s="175">
        <v>1</v>
      </c>
      <c r="C25" s="176">
        <v>1.5</v>
      </c>
      <c r="D25" s="176">
        <v>2</v>
      </c>
      <c r="E25" s="177" t="s">
        <v>41</v>
      </c>
      <c r="F25" s="179">
        <f t="shared" si="0"/>
        <v>41.345833333333331</v>
      </c>
      <c r="G25">
        <f t="shared" si="1"/>
        <v>1.5</v>
      </c>
    </row>
    <row r="26" spans="1:10">
      <c r="A26" s="174" t="s">
        <v>62</v>
      </c>
      <c r="B26" s="175">
        <v>8</v>
      </c>
      <c r="C26" s="176">
        <v>11</v>
      </c>
      <c r="D26" s="176">
        <v>15</v>
      </c>
      <c r="E26" s="177" t="s">
        <v>41</v>
      </c>
      <c r="F26" s="179">
        <f t="shared" si="0"/>
        <v>41.804166666666667</v>
      </c>
      <c r="G26">
        <f t="shared" si="1"/>
        <v>11</v>
      </c>
    </row>
    <row r="27" spans="1:10">
      <c r="A27" s="174" t="s">
        <v>63</v>
      </c>
      <c r="B27" s="175">
        <v>139</v>
      </c>
      <c r="C27" s="176">
        <v>125</v>
      </c>
      <c r="D27" s="176">
        <v>83</v>
      </c>
      <c r="E27" s="177" t="s">
        <v>41</v>
      </c>
      <c r="F27" s="179">
        <f t="shared" si="0"/>
        <v>47.012500000000003</v>
      </c>
      <c r="G27">
        <f t="shared" si="1"/>
        <v>125</v>
      </c>
      <c r="H27" t="e">
        <f>+SUM('Time Breakdown'!#REF!)</f>
        <v>#REF!</v>
      </c>
    </row>
    <row r="28" spans="1:10">
      <c r="A28" s="174" t="s">
        <v>64</v>
      </c>
      <c r="B28" s="175">
        <v>1</v>
      </c>
      <c r="C28" s="176">
        <v>1.5</v>
      </c>
      <c r="D28" s="176">
        <v>1.75</v>
      </c>
      <c r="E28" s="177" t="s">
        <v>38</v>
      </c>
      <c r="F28" s="179">
        <f t="shared" si="0"/>
        <v>48.512500000000003</v>
      </c>
      <c r="G28">
        <f t="shared" si="1"/>
        <v>36</v>
      </c>
      <c r="H28" t="e">
        <f>+SUM('Time Breakdown'!#REF!)</f>
        <v>#REF!</v>
      </c>
    </row>
    <row r="29" spans="1:10">
      <c r="A29" s="174" t="s">
        <v>65</v>
      </c>
      <c r="B29" s="175">
        <v>1.7</v>
      </c>
      <c r="C29" s="176">
        <v>2.7</v>
      </c>
      <c r="D29" s="176">
        <v>3</v>
      </c>
      <c r="E29" s="177" t="s">
        <v>38</v>
      </c>
      <c r="F29" s="179">
        <f t="shared" si="0"/>
        <v>51.212500000000006</v>
      </c>
      <c r="G29">
        <f t="shared" si="1"/>
        <v>64.800000000000011</v>
      </c>
      <c r="H29" t="e">
        <f>+SUM('Time Breakdown'!#REF!)</f>
        <v>#REF!</v>
      </c>
    </row>
    <row r="30" spans="1:10">
      <c r="A30" s="174" t="s">
        <v>66</v>
      </c>
      <c r="B30" s="175">
        <v>60</v>
      </c>
      <c r="C30" s="176">
        <v>50</v>
      </c>
      <c r="D30" s="176">
        <v>42</v>
      </c>
      <c r="E30" s="177" t="s">
        <v>41</v>
      </c>
      <c r="F30" s="179">
        <f t="shared" si="0"/>
        <v>53.295833333333341</v>
      </c>
      <c r="G30">
        <f t="shared" si="1"/>
        <v>50</v>
      </c>
      <c r="H30" t="e">
        <f>+SUM('Time Breakdown'!#REF!)</f>
        <v>#REF!</v>
      </c>
    </row>
    <row r="31" spans="1:10">
      <c r="A31" s="174" t="s">
        <v>67</v>
      </c>
      <c r="B31" s="175">
        <v>20</v>
      </c>
      <c r="C31" s="176">
        <v>30</v>
      </c>
      <c r="D31" s="176">
        <v>33</v>
      </c>
      <c r="E31" s="177" t="s">
        <v>41</v>
      </c>
      <c r="F31" s="179">
        <f t="shared" si="0"/>
        <v>54.545833333333341</v>
      </c>
      <c r="G31">
        <f t="shared" si="1"/>
        <v>30</v>
      </c>
      <c r="H31" t="e">
        <f>+SUM('Time Breakdown'!#REF!)</f>
        <v>#REF!</v>
      </c>
      <c r="I31" s="185" t="s">
        <v>69</v>
      </c>
      <c r="J31" t="e">
        <f>+SUM(H5:H31)/24</f>
        <v>#REF!</v>
      </c>
    </row>
    <row r="32" spans="1:10" ht="13.5" thickBot="1">
      <c r="A32" s="180" t="s">
        <v>68</v>
      </c>
      <c r="B32" s="181">
        <v>1.5</v>
      </c>
      <c r="C32" s="182">
        <v>2.2000000000000002</v>
      </c>
      <c r="D32" s="182">
        <v>2.5</v>
      </c>
      <c r="E32" s="183" t="s">
        <v>38</v>
      </c>
      <c r="F32" s="184">
        <f t="shared" si="0"/>
        <v>56.745833333333344</v>
      </c>
      <c r="G32">
        <f t="shared" si="1"/>
        <v>52.800000000000004</v>
      </c>
    </row>
  </sheetData>
  <mergeCells count="1">
    <mergeCell ref="A1:F1"/>
  </mergeCells>
  <phoneticPr fontId="37" type="noConversion"/>
  <pageMargins left="0.25" right="0.25"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7 Day Forecast</vt:lpstr>
      <vt:lpstr>Logistics</vt:lpstr>
      <vt:lpstr>Time Breakdown</vt:lpstr>
      <vt:lpstr>time-depth</vt:lpstr>
      <vt:lpstr>Sheet1</vt:lpstr>
      <vt:lpstr>'7 Day Forecast'!Print_Area</vt:lpstr>
      <vt:lpstr>Logistics!Print_Area</vt:lpstr>
      <vt:lpstr>'Time Breakdown'!Print_Area</vt:lpstr>
      <vt:lpstr>'Time Breakdown'!Print_Titles</vt:lpstr>
    </vt:vector>
  </TitlesOfParts>
  <Company>BHP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Berger</dc:creator>
  <dc:description>From Marathon E.G. (Phil Keller)</dc:description>
  <cp:lastModifiedBy>Senergy DTL Coordinator (ADMA DD)</cp:lastModifiedBy>
  <cp:lastPrinted>2015-07-30T02:41:49Z</cp:lastPrinted>
  <dcterms:created xsi:type="dcterms:W3CDTF">1998-02-16T18:45:57Z</dcterms:created>
  <dcterms:modified xsi:type="dcterms:W3CDTF">2015-11-23T12:28:48Z</dcterms:modified>
</cp:coreProperties>
</file>